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835"/>
  </bookViews>
  <sheets>
    <sheet name="На 01.10.2022" sheetId="7" r:id="rId1"/>
  </sheets>
  <definedNames>
    <definedName name="_xlnm._FilterDatabase" localSheetId="0" hidden="1">'На 01.10.2022'!$A$11:$S$302</definedName>
    <definedName name="_xlnm.Print_Titles" localSheetId="0">'На 01.10.2022'!$9:$12</definedName>
    <definedName name="_xlnm.Print_Area" localSheetId="0">'На 01.10.2022'!$A$1:$F$306</definedName>
  </definedNames>
  <calcPr calcId="145621" iterate="1"/>
</workbook>
</file>

<file path=xl/calcChain.xml><?xml version="1.0" encoding="utf-8"?>
<calcChain xmlns="http://schemas.openxmlformats.org/spreadsheetml/2006/main">
  <c r="E186" i="7" l="1"/>
  <c r="E121" i="7"/>
  <c r="E93" i="7"/>
  <c r="D93" i="7"/>
  <c r="F13" i="7"/>
  <c r="F16" i="7" l="1"/>
  <c r="F17" i="7"/>
  <c r="F18" i="7"/>
  <c r="F19" i="7"/>
  <c r="F20" i="7"/>
  <c r="F24" i="7"/>
  <c r="F26" i="7"/>
  <c r="F28" i="7"/>
  <c r="F30" i="7"/>
  <c r="F34" i="7"/>
  <c r="F37" i="7"/>
  <c r="F40" i="7"/>
  <c r="F45" i="7"/>
  <c r="F48" i="7"/>
  <c r="F51" i="7"/>
  <c r="F53" i="7"/>
  <c r="F56" i="7"/>
  <c r="F59" i="7"/>
  <c r="F61" i="7"/>
  <c r="F69" i="7"/>
  <c r="F72" i="7"/>
  <c r="F75" i="7"/>
  <c r="F84" i="7"/>
  <c r="F89" i="7"/>
  <c r="F90" i="7"/>
  <c r="F94" i="7"/>
  <c r="F98" i="7"/>
  <c r="F101" i="7"/>
  <c r="F106" i="7"/>
  <c r="F107" i="7"/>
  <c r="F109" i="7"/>
  <c r="F110" i="7"/>
  <c r="F113" i="7"/>
  <c r="F118" i="7"/>
  <c r="F122" i="7"/>
  <c r="F123" i="7"/>
  <c r="F125" i="7"/>
  <c r="F127" i="7"/>
  <c r="F128" i="7"/>
  <c r="F138" i="7"/>
  <c r="F142" i="7"/>
  <c r="F143" i="7"/>
  <c r="F145" i="7"/>
  <c r="F146" i="7"/>
  <c r="F148" i="7"/>
  <c r="F149" i="7"/>
  <c r="F151" i="7"/>
  <c r="F153" i="7"/>
  <c r="F155" i="7"/>
  <c r="F157" i="7"/>
  <c r="F159" i="7"/>
  <c r="F163" i="7"/>
  <c r="F165" i="7"/>
  <c r="F166" i="7"/>
  <c r="F168" i="7"/>
  <c r="F169" i="7"/>
  <c r="F171" i="7"/>
  <c r="F178" i="7"/>
  <c r="F182" i="7"/>
  <c r="F183" i="7"/>
  <c r="F198" i="7"/>
  <c r="F203" i="7"/>
  <c r="F206" i="7"/>
  <c r="F214" i="7"/>
  <c r="F219" i="7"/>
  <c r="F221" i="7"/>
  <c r="F224" i="7"/>
  <c r="F226" i="7"/>
  <c r="F228" i="7"/>
  <c r="F230" i="7"/>
  <c r="F232" i="7"/>
  <c r="F236" i="7"/>
  <c r="F239" i="7"/>
  <c r="F240" i="7"/>
  <c r="F241" i="7"/>
  <c r="F242" i="7"/>
  <c r="F243" i="7"/>
  <c r="F245" i="7"/>
  <c r="F246" i="7"/>
  <c r="F247" i="7"/>
  <c r="F248" i="7"/>
  <c r="F249" i="7"/>
  <c r="F251" i="7"/>
  <c r="F252" i="7"/>
  <c r="F253" i="7"/>
  <c r="F254" i="7"/>
  <c r="F258" i="7"/>
  <c r="F261" i="7"/>
  <c r="F262" i="7"/>
  <c r="F263" i="7"/>
  <c r="F264" i="7"/>
  <c r="F265" i="7"/>
  <c r="F266" i="7"/>
  <c r="F267" i="7"/>
  <c r="F268" i="7"/>
  <c r="F269" i="7"/>
  <c r="F270" i="7"/>
  <c r="F271" i="7"/>
  <c r="F273" i="7"/>
  <c r="F276" i="7"/>
  <c r="F277" i="7"/>
  <c r="F280" i="7"/>
  <c r="F282" i="7"/>
  <c r="F284" i="7"/>
  <c r="F287" i="7"/>
  <c r="F292" i="7"/>
  <c r="F294" i="7"/>
  <c r="F295" i="7"/>
  <c r="F298" i="7"/>
  <c r="F299" i="7"/>
  <c r="F300" i="7"/>
  <c r="F301" i="7"/>
  <c r="E291" i="7"/>
  <c r="D291" i="7"/>
  <c r="E225" i="7"/>
  <c r="D225" i="7"/>
  <c r="E220" i="7"/>
  <c r="D220" i="7"/>
  <c r="E202" i="7"/>
  <c r="D197" i="7"/>
  <c r="E197" i="7"/>
  <c r="E193" i="7"/>
  <c r="D193" i="7"/>
  <c r="E188" i="7"/>
  <c r="D188" i="7"/>
  <c r="E180" i="7"/>
  <c r="D180" i="7"/>
  <c r="E174" i="7"/>
  <c r="E173" i="7" s="1"/>
  <c r="D174" i="7"/>
  <c r="E131" i="7"/>
  <c r="E80" i="7"/>
  <c r="E79" i="7" s="1"/>
  <c r="D80" i="7"/>
  <c r="D79" i="7" s="1"/>
  <c r="E77" i="7"/>
  <c r="E76" i="7" s="1"/>
  <c r="D77" i="7"/>
  <c r="D76" i="7" s="1"/>
  <c r="D33" i="7"/>
  <c r="E33" i="7"/>
  <c r="D279" i="7"/>
  <c r="F33" i="7" l="1"/>
  <c r="F220" i="7"/>
  <c r="F225" i="7"/>
  <c r="F291" i="7"/>
  <c r="F180" i="7"/>
  <c r="F197" i="7"/>
  <c r="E130" i="7"/>
  <c r="E250" i="7"/>
  <c r="D244" i="7"/>
  <c r="F244" i="7" s="1"/>
  <c r="D234" i="7"/>
  <c r="E158" i="7" l="1"/>
  <c r="D158" i="7"/>
  <c r="D121" i="7"/>
  <c r="D260" i="7"/>
  <c r="D250" i="7"/>
  <c r="F250" i="7" s="1"/>
  <c r="F121" i="7" l="1"/>
  <c r="F158" i="7"/>
  <c r="E238" i="7"/>
  <c r="D173" i="7" l="1"/>
  <c r="E190" i="7"/>
  <c r="E187" i="7" s="1"/>
  <c r="D190" i="7"/>
  <c r="D187" i="7" s="1"/>
  <c r="E209" i="7"/>
  <c r="D209" i="7"/>
  <c r="D208" i="7" s="1"/>
  <c r="D192" i="7"/>
  <c r="E179" i="7" l="1"/>
  <c r="E192" i="7"/>
  <c r="E208" i="7"/>
  <c r="D179" i="7"/>
  <c r="E172" i="7" l="1"/>
  <c r="F179" i="7"/>
  <c r="E100" i="7"/>
  <c r="E97" i="7"/>
  <c r="D100" i="7"/>
  <c r="D97" i="7"/>
  <c r="F100" i="7" l="1"/>
  <c r="F93" i="7"/>
  <c r="F97" i="7"/>
  <c r="D92" i="7"/>
  <c r="E92" i="7"/>
  <c r="D39" i="7"/>
  <c r="E36" i="7"/>
  <c r="D36" i="7"/>
  <c r="F36" i="7" l="1"/>
  <c r="F92" i="7"/>
  <c r="D297" i="7"/>
  <c r="E297" i="7" l="1"/>
  <c r="F297" i="7" s="1"/>
  <c r="D255" i="7"/>
  <c r="F255" i="7" s="1"/>
  <c r="E234" i="7"/>
  <c r="F234" i="7" s="1"/>
  <c r="D238" i="7" l="1"/>
  <c r="F238" i="7" s="1"/>
  <c r="D91" i="7"/>
  <c r="E74" i="7"/>
  <c r="D74" i="7"/>
  <c r="E71" i="7"/>
  <c r="D71" i="7"/>
  <c r="E68" i="7"/>
  <c r="D68" i="7"/>
  <c r="E58" i="7"/>
  <c r="D58" i="7"/>
  <c r="F58" i="7" l="1"/>
  <c r="F68" i="7"/>
  <c r="F71" i="7"/>
  <c r="F74" i="7"/>
  <c r="D70" i="7"/>
  <c r="D73" i="7"/>
  <c r="D141" i="7" l="1"/>
  <c r="D50" i="7"/>
  <c r="E50" i="7"/>
  <c r="F50" i="7" l="1"/>
  <c r="D32" i="7"/>
  <c r="D296" i="7"/>
  <c r="D290" i="7"/>
  <c r="D289" i="7" s="1"/>
  <c r="D288" i="7" s="1"/>
  <c r="E290" i="7"/>
  <c r="E286" i="7"/>
  <c r="F286" i="7" s="1"/>
  <c r="D286" i="7"/>
  <c r="D285" i="7" s="1"/>
  <c r="E283" i="7"/>
  <c r="F283" i="7" s="1"/>
  <c r="D283" i="7"/>
  <c r="E281" i="7"/>
  <c r="F281" i="7" s="1"/>
  <c r="D281" i="7"/>
  <c r="D275" i="7"/>
  <c r="D274" i="7" s="1"/>
  <c r="E272" i="7"/>
  <c r="D272" i="7"/>
  <c r="E257" i="7"/>
  <c r="D257" i="7"/>
  <c r="E235" i="7"/>
  <c r="D235" i="7"/>
  <c r="E233" i="7"/>
  <c r="D233" i="7"/>
  <c r="D231" i="7"/>
  <c r="D229" i="7"/>
  <c r="E229" i="7"/>
  <c r="D227" i="7"/>
  <c r="E223" i="7"/>
  <c r="D223" i="7"/>
  <c r="E218" i="7"/>
  <c r="D218" i="7"/>
  <c r="D217" i="7" s="1"/>
  <c r="E213" i="7"/>
  <c r="D213" i="7"/>
  <c r="D212" i="7" s="1"/>
  <c r="D207" i="7" s="1"/>
  <c r="E205" i="7"/>
  <c r="D205" i="7"/>
  <c r="E204" i="7"/>
  <c r="D204" i="7"/>
  <c r="D202" i="7"/>
  <c r="F202" i="7" s="1"/>
  <c r="E170" i="7"/>
  <c r="F170" i="7" s="1"/>
  <c r="D170" i="7"/>
  <c r="E167" i="7"/>
  <c r="F167" i="7" s="1"/>
  <c r="D167" i="7"/>
  <c r="E164" i="7"/>
  <c r="F164" i="7" s="1"/>
  <c r="D164" i="7"/>
  <c r="E162" i="7"/>
  <c r="F162" i="7" s="1"/>
  <c r="D162" i="7"/>
  <c r="E160" i="7"/>
  <c r="D160" i="7"/>
  <c r="E156" i="7"/>
  <c r="F156" i="7" s="1"/>
  <c r="D156" i="7"/>
  <c r="E154" i="7"/>
  <c r="F154" i="7" s="1"/>
  <c r="D154" i="7"/>
  <c r="E152" i="7"/>
  <c r="F152" i="7" s="1"/>
  <c r="D152" i="7"/>
  <c r="E150" i="7"/>
  <c r="F150" i="7" s="1"/>
  <c r="D150" i="7"/>
  <c r="E147" i="7"/>
  <c r="F147" i="7" s="1"/>
  <c r="D147" i="7"/>
  <c r="D144" i="7"/>
  <c r="E141" i="7"/>
  <c r="F141" i="7" s="1"/>
  <c r="E137" i="7"/>
  <c r="F137" i="7" s="1"/>
  <c r="D137" i="7"/>
  <c r="E135" i="7"/>
  <c r="D135" i="7"/>
  <c r="D131" i="7"/>
  <c r="D120" i="7"/>
  <c r="D119" i="7" s="1"/>
  <c r="E120" i="7"/>
  <c r="F120" i="7" s="1"/>
  <c r="E117" i="7"/>
  <c r="D117" i="7"/>
  <c r="D116" i="7" s="1"/>
  <c r="D115" i="7" s="1"/>
  <c r="E112" i="7"/>
  <c r="D112" i="7"/>
  <c r="D111" i="7" s="1"/>
  <c r="E111" i="7"/>
  <c r="D108" i="7"/>
  <c r="D105" i="7" s="1"/>
  <c r="E108" i="7"/>
  <c r="D88" i="7"/>
  <c r="D87" i="7" s="1"/>
  <c r="D86" i="7" s="1"/>
  <c r="E88" i="7"/>
  <c r="E83" i="7"/>
  <c r="F83" i="7" s="1"/>
  <c r="D83" i="7"/>
  <c r="D82" i="7" s="1"/>
  <c r="E73" i="7"/>
  <c r="F73" i="7" s="1"/>
  <c r="E70" i="7"/>
  <c r="F70" i="7" s="1"/>
  <c r="E67" i="7"/>
  <c r="D67" i="7"/>
  <c r="D66" i="7" s="1"/>
  <c r="E63" i="7"/>
  <c r="D63" i="7"/>
  <c r="D62" i="7" s="1"/>
  <c r="E60" i="7"/>
  <c r="F60" i="7" s="1"/>
  <c r="D60" i="7"/>
  <c r="D57" i="7" s="1"/>
  <c r="E55" i="7"/>
  <c r="F55" i="7" s="1"/>
  <c r="D55" i="7"/>
  <c r="E52" i="7"/>
  <c r="F52" i="7" s="1"/>
  <c r="D52" i="7"/>
  <c r="D49" i="7" s="1"/>
  <c r="E47" i="7"/>
  <c r="F47" i="7" s="1"/>
  <c r="D47" i="7"/>
  <c r="E44" i="7"/>
  <c r="F44" i="7" s="1"/>
  <c r="D44" i="7"/>
  <c r="E42" i="7"/>
  <c r="D42" i="7"/>
  <c r="E39" i="7"/>
  <c r="F39" i="7" s="1"/>
  <c r="D29" i="7"/>
  <c r="E29" i="7"/>
  <c r="F29" i="7" s="1"/>
  <c r="D27" i="7"/>
  <c r="E27" i="7"/>
  <c r="F27" i="7" s="1"/>
  <c r="D25" i="7"/>
  <c r="E25" i="7"/>
  <c r="F25" i="7" s="1"/>
  <c r="D23" i="7"/>
  <c r="E23" i="7"/>
  <c r="F23" i="7" s="1"/>
  <c r="D15" i="7"/>
  <c r="D14" i="7" s="1"/>
  <c r="E15" i="7"/>
  <c r="F15" i="7" s="1"/>
  <c r="F67" i="7" l="1"/>
  <c r="E66" i="7"/>
  <c r="F66" i="7" s="1"/>
  <c r="F88" i="7"/>
  <c r="F108" i="7"/>
  <c r="F111" i="7"/>
  <c r="F112" i="7"/>
  <c r="F117" i="7"/>
  <c r="F204" i="7"/>
  <c r="F205" i="7"/>
  <c r="F213" i="7"/>
  <c r="E217" i="7"/>
  <c r="F217" i="7" s="1"/>
  <c r="F218" i="7"/>
  <c r="F223" i="7"/>
  <c r="F229" i="7"/>
  <c r="F233" i="7"/>
  <c r="F235" i="7"/>
  <c r="F257" i="7"/>
  <c r="F272" i="7"/>
  <c r="F290" i="7"/>
  <c r="D130" i="7"/>
  <c r="D140" i="7"/>
  <c r="E105" i="7"/>
  <c r="F105" i="7" s="1"/>
  <c r="E62" i="7"/>
  <c r="D31" i="7"/>
  <c r="E32" i="7"/>
  <c r="F32" i="7" s="1"/>
  <c r="E14" i="7"/>
  <c r="F14" i="7" s="1"/>
  <c r="E87" i="7"/>
  <c r="F87" i="7" s="1"/>
  <c r="E116" i="7"/>
  <c r="F116" i="7" s="1"/>
  <c r="E196" i="7"/>
  <c r="E296" i="7"/>
  <c r="F296" i="7" s="1"/>
  <c r="E57" i="7"/>
  <c r="F57" i="7" s="1"/>
  <c r="E82" i="7"/>
  <c r="F82" i="7" s="1"/>
  <c r="E119" i="7"/>
  <c r="F119" i="7" s="1"/>
  <c r="E212" i="7"/>
  <c r="F212" i="7" s="1"/>
  <c r="E285" i="7"/>
  <c r="F285" i="7" s="1"/>
  <c r="E289" i="7"/>
  <c r="F289" i="7" s="1"/>
  <c r="D172" i="7"/>
  <c r="F172" i="7" s="1"/>
  <c r="E279" i="7"/>
  <c r="F279" i="7" s="1"/>
  <c r="E260" i="7"/>
  <c r="F260" i="7" s="1"/>
  <c r="D259" i="7"/>
  <c r="D256" i="7" s="1"/>
  <c r="D237" i="7"/>
  <c r="D222" i="7" s="1"/>
  <c r="D104" i="7"/>
  <c r="D134" i="7"/>
  <c r="D129" i="7" s="1"/>
  <c r="E49" i="7"/>
  <c r="F49" i="7" s="1"/>
  <c r="E134" i="7"/>
  <c r="E22" i="7"/>
  <c r="D22" i="7"/>
  <c r="D21" i="7" s="1"/>
  <c r="D54" i="7"/>
  <c r="D278" i="7"/>
  <c r="D196" i="7"/>
  <c r="D186" i="7" s="1"/>
  <c r="D114" i="7"/>
  <c r="D85" i="7"/>
  <c r="D65" i="7" s="1"/>
  <c r="D46" i="7"/>
  <c r="E144" i="7"/>
  <c r="F144" i="7" s="1"/>
  <c r="E227" i="7"/>
  <c r="F227" i="7" s="1"/>
  <c r="E231" i="7"/>
  <c r="F231" i="7" s="1"/>
  <c r="E275" i="7"/>
  <c r="F275" i="7" s="1"/>
  <c r="F134" i="7" l="1"/>
  <c r="E129" i="7"/>
  <c r="F186" i="7"/>
  <c r="F196" i="7"/>
  <c r="F22" i="7"/>
  <c r="E140" i="7"/>
  <c r="F140" i="7" s="1"/>
  <c r="E31" i="7"/>
  <c r="F31" i="7" s="1"/>
  <c r="E207" i="7"/>
  <c r="F207" i="7" s="1"/>
  <c r="E54" i="7"/>
  <c r="F54" i="7" s="1"/>
  <c r="E21" i="7"/>
  <c r="F21" i="7" s="1"/>
  <c r="E46" i="7"/>
  <c r="F46" i="7" s="1"/>
  <c r="E274" i="7"/>
  <c r="F274" i="7" s="1"/>
  <c r="E104" i="7"/>
  <c r="F104" i="7" s="1"/>
  <c r="E259" i="7"/>
  <c r="F259" i="7" s="1"/>
  <c r="E278" i="7"/>
  <c r="F278" i="7" s="1"/>
  <c r="E288" i="7"/>
  <c r="F288" i="7" s="1"/>
  <c r="E237" i="7"/>
  <c r="E91" i="7"/>
  <c r="F91" i="7" s="1"/>
  <c r="E115" i="7"/>
  <c r="F115" i="7" s="1"/>
  <c r="E86" i="7"/>
  <c r="F86" i="7" s="1"/>
  <c r="D216" i="7"/>
  <c r="D215" i="7" s="1"/>
  <c r="D139" i="7"/>
  <c r="D13" i="7" s="1"/>
  <c r="F237" i="7" l="1"/>
  <c r="E222" i="7"/>
  <c r="F222" i="7" s="1"/>
  <c r="E256" i="7"/>
  <c r="F256" i="7" s="1"/>
  <c r="E139" i="7"/>
  <c r="F139" i="7" s="1"/>
  <c r="E85" i="7"/>
  <c r="E114" i="7"/>
  <c r="F114" i="7" s="1"/>
  <c r="D302" i="7"/>
  <c r="E65" i="7" l="1"/>
  <c r="F65" i="7" s="1"/>
  <c r="F85" i="7"/>
  <c r="E216" i="7"/>
  <c r="F216" i="7" s="1"/>
  <c r="E215" i="7" l="1"/>
  <c r="F215" i="7" s="1"/>
  <c r="E13" i="7"/>
  <c r="E302" i="7" l="1"/>
  <c r="F302" i="7" s="1"/>
</calcChain>
</file>

<file path=xl/sharedStrings.xml><?xml version="1.0" encoding="utf-8"?>
<sst xmlns="http://schemas.openxmlformats.org/spreadsheetml/2006/main" count="894" uniqueCount="514">
  <si>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</si>
  <si>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</si>
  <si>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</si>
  <si>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</si>
  <si>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</si>
  <si>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</si>
  <si>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</si>
  <si>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</si>
  <si>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</si>
  <si>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</si>
  <si>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</si>
  <si>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</si>
  <si>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</si>
  <si>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</si>
  <si>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</si>
  <si>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</si>
  <si>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</si>
  <si>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</si>
  <si>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</si>
  <si>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</si>
  <si>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</si>
  <si>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</si>
  <si>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</si>
  <si>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</si>
  <si>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</si>
  <si>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</si>
  <si>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</si>
  <si>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</si>
  <si>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</si>
  <si>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</si>
  <si>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</si>
  <si>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</si>
  <si>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</si>
  <si>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</si>
  <si>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</si>
  <si>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</si>
  <si>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</si>
  <si>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</si>
  <si>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</si>
  <si>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</si>
  <si>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</si>
  <si>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</si>
  <si>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</si>
  <si>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</si>
  <si>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</si>
  <si>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</si>
  <si>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</si>
  <si>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</si>
  <si>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</si>
  <si>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</si>
  <si>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</si>
  <si>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</si>
  <si>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</si>
  <si>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</si>
  <si>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</si>
  <si>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</si>
  <si>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</si>
  <si>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</si>
  <si>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</si>
  <si>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</si>
  <si>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</si>
  <si>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</si>
  <si>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</si>
  <si>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</si>
  <si>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</si>
  <si>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</si>
  <si>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</si>
  <si>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</si>
  <si>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</si>
  <si>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</si>
  <si>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</si>
  <si>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</si>
  <si>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</si>
  <si>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</si>
  <si>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</si>
  <si>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</si>
  <si>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</si>
  <si>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</si>
  <si>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</si>
  <si>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</si>
  <si>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</si>
  <si>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</si>
  <si>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</si>
  <si>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</si>
  <si>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</si>
  <si>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</si>
  <si>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</si>
  <si>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</si>
  <si>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</si>
  <si>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</si>
  <si>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</si>
  <si>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</si>
  <si>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</si>
  <si>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</si>
  <si>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</si>
  <si>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</si>
  <si>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</si>
  <si>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</si>
  <si>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</si>
  <si>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</si>
  <si>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</si>
  <si>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</si>
  <si>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</si>
  <si>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</si>
  <si>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</si>
  <si>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</si>
  <si>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</si>
  <si>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</si>
  <si>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</si>
  <si>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</si>
  <si>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</si>
  <si>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</si>
  <si>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</si>
  <si>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</si>
  <si>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</si>
  <si>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</si>
  <si>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</si>
  <si>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</si>
  <si>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</si>
  <si>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</si>
  <si>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</si>
  <si>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</si>
  <si>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</si>
  <si>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</si>
  <si>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</si>
  <si>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</si>
  <si>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</si>
  <si>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</si>
  <si>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</si>
  <si>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</si>
  <si>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</si>
  <si>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</si>
  <si>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</si>
  <si>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</si>
  <si>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</si>
  <si>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</si>
  <si>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</si>
  <si>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</si>
  <si>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</si>
  <si>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</si>
  <si>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</si>
  <si>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</si>
  <si>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</si>
  <si>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</si>
  <si>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</si>
  <si>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</si>
  <si>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</si>
  <si>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</si>
  <si>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</si>
  <si>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</si>
  <si>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</si>
  <si>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</si>
  <si>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</si>
  <si>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</si>
  <si>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</si>
  <si>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</si>
  <si>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</si>
  <si>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</si>
  <si>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</si>
  <si>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</si>
  <si>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</si>
  <si>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</si>
  <si>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</si>
  <si>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</si>
  <si>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</si>
  <si>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</si>
  <si>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</si>
  <si>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</si>
  <si>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</si>
  <si>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</si>
  <si>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</si>
  <si>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</si>
  <si>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</si>
  <si>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</si>
  <si>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</si>
  <si>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</si>
  <si>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</si>
  <si>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</si>
  <si>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</si>
  <si>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</si>
  <si>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</si>
  <si>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</si>
  <si>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</si>
  <si>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</si>
  <si>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</si>
  <si>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</si>
  <si>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</si>
  <si>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</si>
  <si>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</si>
  <si>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</si>
  <si>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</si>
  <si>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</si>
  <si>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</si>
  <si>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</si>
  <si>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</si>
  <si>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</si>
  <si>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</si>
  <si>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</si>
  <si>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</si>
  <si>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</si>
  <si>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</si>
  <si>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</si>
  <si>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</si>
  <si>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</si>
  <si>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</si>
  <si>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</si>
  <si>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</si>
  <si>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</si>
  <si>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</si>
  <si>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</si>
  <si>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</si>
  <si>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</si>
  <si>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</si>
  <si>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</si>
  <si>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</si>
  <si>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</si>
  <si>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</si>
  <si>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</si>
  <si>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</si>
  <si>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</si>
  <si>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</si>
  <si>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</si>
  <si>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</si>
  <si>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</si>
  <si>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</si>
  <si>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</si>
  <si>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</si>
  <si>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</si>
  <si>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</si>
  <si>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</si>
  <si>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</si>
  <si>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</si>
  <si>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</si>
  <si>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</si>
  <si>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</si>
  <si>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</si>
  <si>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</si>
  <si>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</si>
  <si>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</si>
  <si>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</si>
  <si>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</si>
  <si>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</si>
  <si>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</si>
  <si>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</si>
  <si>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</si>
  <si>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</si>
  <si>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</si>
  <si>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</si>
  <si>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</si>
  <si>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</si>
  <si>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</si>
  <si>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</si>
  <si>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</si>
  <si>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</si>
  <si>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</si>
  <si>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</si>
  <si>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</si>
  <si>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</si>
  <si>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</si>
  <si>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</si>
  <si>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</si>
  <si>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</si>
  <si>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</si>
  <si>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</si>
  <si>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</si>
  <si>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</si>
  <si>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</si>
  <si>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</si>
  <si>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</si>
  <si>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</si>
  <si>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</si>
  <si>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</si>
  <si>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</si>
  <si>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</si>
  <si>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</si>
  <si>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</si>
  <si>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</si>
  <si>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</si>
  <si>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</si>
  <si>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</si>
  <si>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</si>
  <si>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</si>
  <si>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</si>
  <si>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</si>
  <si>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</si>
  <si>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</si>
  <si>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</si>
  <si>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</si>
  <si>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</si>
  <si>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</si>
  <si>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</si>
  <si>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</si>
  <si>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</si>
  <si>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</si>
  <si>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</si>
  <si>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</si>
  <si>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</si>
  <si>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</si>
  <si>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</si>
  <si>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</si>
  <si>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</si>
  <si>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</si>
  <si>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</si>
  <si>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</si>
  <si>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</si>
  <si>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</si>
  <si>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</si>
  <si>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</si>
  <si>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</si>
  <si>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</si>
  <si>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</si>
  <si>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</si>
  <si>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</si>
  <si>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</si>
  <si>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</si>
  <si>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</si>
  <si>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</si>
  <si>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</si>
  <si>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</si>
  <si>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</si>
  <si>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</si>
  <si>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</si>
  <si>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</si>
  <si>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</si>
  <si>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</si>
  <si>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</si>
  <si>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</si>
  <si>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</si>
  <si>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</si>
  <si>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</si>
  <si>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</si>
  <si>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</si>
  <si>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</si>
  <si>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</si>
  <si>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</si>
  <si>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</si>
  <si>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</si>
  <si>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</si>
  <si>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1 11 09080 04 2130 120</t>
  </si>
  <si>
    <t>1 16 07 010 04 0000 140</t>
  </si>
  <si>
    <t>1 16 01133 01 0000 140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</si>
  <si>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</si>
  <si>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</si>
  <si>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</si>
  <si>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</si>
  <si>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</si>
  <si>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</si>
  <si>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</si>
  <si>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</si>
  <si>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</si>
  <si>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</si>
  <si>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</si>
  <si>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</si>
  <si>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</si>
  <si>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</si>
  <si>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</si>
  <si>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</si>
  <si>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</si>
  <si>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</si>
  <si>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</si>
  <si>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</si>
  <si>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</si>
  <si>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</si>
  <si>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</si>
  <si>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</si>
  <si>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</si>
  <si>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</si>
  <si>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</si>
  <si>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</si>
  <si>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</si>
  <si>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</si>
  <si>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</si>
  <si>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</si>
  <si>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</si>
  <si>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</si>
  <si>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</si>
  <si>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</si>
  <si>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</si>
  <si>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</si>
  <si>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</si>
  <si>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</si>
  <si>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</si>
  <si>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</si>
  <si>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</si>
  <si>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</si>
  <si>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</si>
  <si>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</si>
  <si>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</si>
  <si>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</si>
  <si>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</si>
  <si>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</si>
  <si>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</si>
  <si>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</si>
  <si>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</si>
  <si>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</si>
  <si>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</si>
  <si>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</si>
  <si>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</si>
  <si>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</si>
  <si>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</si>
  <si>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</si>
  <si>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</si>
  <si>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</si>
  <si>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</si>
  <si>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</si>
  <si>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</si>
  <si>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</si>
  <si>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</si>
  <si>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</si>
  <si>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</si>
  <si>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</si>
  <si>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</si>
  <si>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</si>
  <si>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</si>
  <si>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</si>
  <si>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</si>
  <si>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</si>
  <si>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</si>
  <si>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</si>
  <si>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</si>
  <si>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</si>
  <si>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</si>
  <si>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</si>
  <si>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</si>
  <si>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</si>
  <si>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</si>
  <si>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</si>
  <si>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</si>
  <si>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</si>
  <si>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</si>
  <si>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</si>
  <si>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</si>
  <si>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</si>
  <si>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2 02 25519 00 0000 150</t>
  </si>
  <si>
    <t>2 02 25519 04 0000 150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</si>
  <si>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</si>
  <si>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</si>
  <si>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</si>
  <si>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</si>
  <si>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</si>
  <si>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</si>
  <si>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</si>
  <si>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</si>
  <si>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</si>
  <si>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</si>
  <si>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</si>
  <si>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</si>
  <si>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 xml:space="preserve">постановлением Администрации 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</si>
  <si>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</si>
  <si>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</si>
  <si>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</si>
  <si>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</si>
  <si>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</si>
  <si>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</si>
  <si>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</si>
  <si>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</si>
  <si>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</si>
  <si>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</si>
  <si>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</si>
  <si>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1 11 05074 04 1000 120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</si>
  <si>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</si>
  <si>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</si>
  <si>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                                                               1 03 02251 01 0000 110
</t>
  </si>
  <si>
    <t xml:space="preserve">                                                              1 03 02261 01 0000 110
</t>
  </si>
  <si>
    <t>1 11 09080 04 3032 120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</si>
  <si>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</si>
  <si>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</si>
  <si>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</si>
  <si>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</si>
  <si>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</si>
  <si>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</si>
  <si>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</si>
  <si>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</si>
  <si>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1 16 10032 04 0000 140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</si>
  <si>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</si>
  <si>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Отчет об исполнении бюджета города по доходам за 9 месяцев 2022 года                                      </t>
  </si>
  <si>
    <t>809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</si>
  <si>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</si>
  <si>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</si>
  <si>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</si>
  <si>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</si>
  <si>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</si>
  <si>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</si>
  <si>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</si>
  <si>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</si>
  <si>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</si>
  <si>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1 11 05420 04 0000 120</t>
  </si>
  <si>
    <t>1 14 02043 04 2100 410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</si>
  <si>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имуществу(пени по соответствующему платежу)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</si>
  <si>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</si>
  <si>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</si>
  <si>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1 16 10031 04 0000 140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</si>
  <si>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</si>
  <si>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</si>
  <si>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</si>
  <si>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</si>
  <si>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</si>
  <si>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</si>
  <si>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2 02 25081 00 0000 150</t>
  </si>
  <si>
    <t xml:space="preserve"> 2 02 25081 04 0000 150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</si>
  <si>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</si>
  <si>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свыше 200%</t>
  </si>
  <si>
    <t xml:space="preserve"> 1 11 05300 00 0000 120</t>
  </si>
  <si>
    <t xml:space="preserve">  1 1105320 00 0000 120</t>
  </si>
  <si>
    <t xml:space="preserve"> 1 11 05324 04 0000 120</t>
  </si>
  <si>
    <t xml:space="preserve"> 1 11 05420 00 0000 120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</si>
  <si>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(суммы денежных взысканий (штрафов) по соответствующему платежу согласно законодательству Российской Федерации)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</si>
  <si>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</si>
  <si>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</si>
  <si>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1 16 07000 00 0000 140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</si>
  <si>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</si>
  <si>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от  26.10.2022 № 564</t>
  </si>
  <si>
    <t>И.о. управляющего делами</t>
  </si>
  <si>
    <t>Л.П. Черепанова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</si>
</sst>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5" fillId="0" borderId="0"/>
    <xf numFmtId="0" fontId="7" fillId="0" borderId="0"/>
  </cellStyleXfs>
  <cellXfs count="90">
    <xf numFmtId="0" fontId="0" fillId="0" borderId="0" xfId="0"/>
    <xf numFmtId="0" fontId="4" fillId="2" borderId="0" xfId="0" applyFont="1" applyFill="1"/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10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12" fillId="2" borderId="1" xfId="3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0" fontId="13" fillId="2" borderId="0" xfId="0" applyFont="1" applyFill="1"/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3" fillId="2" borderId="0" xfId="0" applyFont="1" applyFill="1" applyBorder="1"/>
    <xf numFmtId="168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4" applyFont="1" applyFill="1" applyProtection="1">
      <protection hidden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49" fontId="12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0" fontId="14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8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167" fontId="3" fillId="2" borderId="0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4" fontId="3" fillId="0" borderId="0" xfId="0" applyNumberFormat="1" applyFont="1" applyFill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5" fillId="0" borderId="0" xfId="0" applyFont="1" applyFill="1"/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4" fillId="2" borderId="1" xfId="6" applyNumberFormat="1" applyFont="1" applyFill="1" applyBorder="1" applyAlignment="1" applyProtection="1">
      <alignment wrapText="1"/>
    </xf>
    <xf numFmtId="0" fontId="3" fillId="2" borderId="1" xfId="0" applyFont="1" applyFill="1" applyBorder="1" applyAlignment="1">
      <alignment vertical="center" wrapText="1"/>
    </xf>
    <xf numFmtId="0" fontId="14" fillId="2" borderId="1" xfId="6" applyNumberFormat="1" applyFont="1" applyFill="1" applyBorder="1" applyAlignment="1" applyProtection="1">
      <alignment horizontal="left" wrapText="1"/>
    </xf>
    <xf numFmtId="165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 applyProtection="1">
      <alignment horizontal="center" vertical="center"/>
      <protection locked="0"/>
    </xf>
    <xf numFmtId="1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>
      <alignment horizontal="center" vertical="center" wrapText="1"/>
    </xf>
    <xf numFmtId="3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7" applyNumberFormat="1" applyFont="1" applyFill="1" applyBorder="1" applyAlignment="1" applyProtection="1">
      <alignment horizontal="center" vertical="center"/>
    </xf>
    <xf numFmtId="4" fontId="12" fillId="2" borderId="1" xfId="2" applyNumberFormat="1" applyFont="1" applyFill="1" applyBorder="1" applyAlignment="1">
      <alignment horizontal="center" vertical="center" wrapText="1"/>
    </xf>
    <xf numFmtId="49" fontId="12" fillId="2" borderId="1" xfId="5" applyNumberFormat="1" applyFont="1" applyFill="1" applyBorder="1" applyAlignment="1" applyProtection="1">
      <alignment horizontal="center" vertical="center"/>
      <protection hidden="1"/>
    </xf>
    <xf numFmtId="3" fontId="12" fillId="2" borderId="1" xfId="3" applyNumberFormat="1" applyFont="1" applyFill="1" applyBorder="1" applyAlignment="1" applyProtection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8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2" fillId="2" borderId="1" xfId="11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49" fontId="12" fillId="2" borderId="1" xfId="16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>
      <alignment horizontal="left" vertical="center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6"/>
  <sheetViews>
    <sheetView tabSelected="1" view="pageBreakPreview" topLeftCell="A301" zoomScaleNormal="100" zoomScaleSheetLayoutView="100" workbookViewId="0">
      <selection activeCell="E307" sqref="E307"/>
    </sheetView>
  </sheetViews>
  <sheetFormatPr defaultColWidth="9.140625" defaultRowHeight="15" x14ac:dyDescent="0.25"/>
  <cols>
    <col min="1" max="1" width="55.7109375" style="1" customWidth="1"/>
    <col min="2" max="2" width="10.140625" style="1" customWidth="1"/>
    <col min="3" max="3" width="24.28515625" style="1" customWidth="1"/>
    <col min="4" max="4" width="15.140625" style="47" customWidth="1"/>
    <col min="5" max="5" width="15.42578125" style="47" customWidth="1"/>
    <col min="6" max="6" width="13.140625" style="1" customWidth="1"/>
    <col min="7" max="7" width="10" style="1" customWidth="1"/>
    <col min="8" max="17" width="9.140625" style="1" customWidth="1"/>
    <col min="18" max="18" width="0.28515625" style="1" customWidth="1"/>
    <col min="19" max="19" width="0.140625" style="1" customWidth="1"/>
    <col min="20" max="16384" width="9.140625" style="1"/>
  </cols>
  <sheetData>
    <row r="1" spans="1:7" x14ac:dyDescent="0.25">
      <c r="E1" s="87" t="s">
        <v>416</v>
      </c>
      <c r="F1" s="87"/>
      <c r="G1" s="2"/>
    </row>
    <row r="2" spans="1:7" x14ac:dyDescent="0.25">
      <c r="E2" s="87" t="s">
        <v>417</v>
      </c>
      <c r="F2" s="87"/>
      <c r="G2" s="2"/>
    </row>
    <row r="3" spans="1:7" x14ac:dyDescent="0.25">
      <c r="E3" s="87" t="s">
        <v>447</v>
      </c>
      <c r="F3" s="87"/>
      <c r="G3" s="2"/>
    </row>
    <row r="4" spans="1:7" x14ac:dyDescent="0.25">
      <c r="E4" s="89" t="s">
        <v>418</v>
      </c>
      <c r="F4" s="89"/>
      <c r="G4" s="3"/>
    </row>
    <row r="5" spans="1:7" ht="15.6" customHeight="1" x14ac:dyDescent="0.25">
      <c r="E5" s="88" t="s">
        <v>511</v>
      </c>
      <c r="F5" s="88"/>
      <c r="G5" s="4"/>
    </row>
    <row r="7" spans="1:7" s="5" customFormat="1" ht="18.75" customHeight="1" x14ac:dyDescent="0.25">
      <c r="A7" s="84" t="s">
        <v>475</v>
      </c>
      <c r="B7" s="84"/>
      <c r="C7" s="84"/>
      <c r="D7" s="84"/>
      <c r="E7" s="84"/>
      <c r="F7" s="84"/>
      <c r="G7" s="6"/>
    </row>
    <row r="8" spans="1:7" s="5" customFormat="1" ht="15" customHeight="1" x14ac:dyDescent="0.25">
      <c r="A8" s="6"/>
      <c r="B8" s="6"/>
      <c r="C8" s="6"/>
      <c r="D8" s="48"/>
      <c r="E8" s="48"/>
      <c r="F8" s="6"/>
      <c r="G8" s="6"/>
    </row>
    <row r="9" spans="1:7" s="10" customFormat="1" ht="16.149999999999999" customHeight="1" x14ac:dyDescent="0.2">
      <c r="A9" s="7"/>
      <c r="B9" s="8"/>
      <c r="C9" s="8"/>
      <c r="D9" s="49"/>
      <c r="E9" s="49"/>
      <c r="F9" s="55" t="s">
        <v>415</v>
      </c>
      <c r="G9" s="9"/>
    </row>
    <row r="10" spans="1:7" s="10" customFormat="1" ht="29.45" customHeight="1" x14ac:dyDescent="0.2">
      <c r="A10" s="85" t="s">
        <v>0</v>
      </c>
      <c r="B10" s="86" t="s">
        <v>1</v>
      </c>
      <c r="C10" s="86"/>
      <c r="D10" s="83" t="s">
        <v>412</v>
      </c>
      <c r="E10" s="83" t="s">
        <v>414</v>
      </c>
      <c r="F10" s="83" t="s">
        <v>413</v>
      </c>
      <c r="G10" s="43"/>
    </row>
    <row r="11" spans="1:7" s="10" customFormat="1" ht="46.15" customHeight="1" x14ac:dyDescent="0.2">
      <c r="A11" s="85"/>
      <c r="B11" s="11" t="s">
        <v>2</v>
      </c>
      <c r="C11" s="11" t="s">
        <v>3</v>
      </c>
      <c r="D11" s="83"/>
      <c r="E11" s="83"/>
      <c r="F11" s="83"/>
      <c r="G11" s="43"/>
    </row>
    <row r="12" spans="1:7" s="10" customFormat="1" ht="10.9" customHeight="1" x14ac:dyDescent="0.2">
      <c r="A12" s="53">
        <v>1</v>
      </c>
      <c r="B12" s="11">
        <v>2</v>
      </c>
      <c r="C12" s="11">
        <v>3</v>
      </c>
      <c r="D12" s="54">
        <v>4</v>
      </c>
      <c r="E12" s="54">
        <v>5</v>
      </c>
      <c r="F12" s="54">
        <v>6</v>
      </c>
      <c r="G12" s="43"/>
    </row>
    <row r="13" spans="1:7" s="10" customFormat="1" ht="12.75" x14ac:dyDescent="0.2">
      <c r="A13" s="13" t="s">
        <v>4</v>
      </c>
      <c r="B13" s="15" t="s">
        <v>5</v>
      </c>
      <c r="C13" s="63" t="s">
        <v>6</v>
      </c>
      <c r="D13" s="57">
        <f>+D14+D21+D31+D46+D54+D65+D104+D114+D129+D139+D207+D62</f>
        <v>943220270.02999997</v>
      </c>
      <c r="E13" s="57">
        <f>+E14+E21+E31+E46+E54+E65+E104+E114+E129+E139+E207+E62</f>
        <v>764916203.55000007</v>
      </c>
      <c r="F13" s="58">
        <f>E13/D13*100</f>
        <v>81.09624314219532</v>
      </c>
      <c r="G13" s="44"/>
    </row>
    <row r="14" spans="1:7" x14ac:dyDescent="0.25">
      <c r="A14" s="13" t="s">
        <v>7</v>
      </c>
      <c r="B14" s="15" t="s">
        <v>5</v>
      </c>
      <c r="C14" s="16" t="s">
        <v>8</v>
      </c>
      <c r="D14" s="57">
        <f t="shared" ref="D14:E14" si="0">+D15</f>
        <v>557030000</v>
      </c>
      <c r="E14" s="57">
        <f t="shared" si="0"/>
        <v>458622011.95999998</v>
      </c>
      <c r="F14" s="58">
        <f t="shared" ref="F14:F75" si="1">E14/D14*100</f>
        <v>82.333449178679786</v>
      </c>
      <c r="G14" s="44"/>
    </row>
    <row r="15" spans="1:7" s="10" customFormat="1" ht="14.45" customHeight="1" x14ac:dyDescent="0.2">
      <c r="A15" s="13" t="s">
        <v>9</v>
      </c>
      <c r="B15" s="15" t="s">
        <v>5</v>
      </c>
      <c r="C15" s="16" t="s">
        <v>10</v>
      </c>
      <c r="D15" s="57">
        <f t="shared" ref="D15" si="2">+D16+D17+D19+D18+D20</f>
        <v>557030000</v>
      </c>
      <c r="E15" s="57">
        <f>+E16+E17+E19+E18+E20</f>
        <v>458622011.95999998</v>
      </c>
      <c r="F15" s="58">
        <f t="shared" si="1"/>
        <v>82.333449178679786</v>
      </c>
      <c r="G15" s="44"/>
    </row>
    <row r="16" spans="1:7" s="10" customFormat="1" ht="69" customHeight="1" x14ac:dyDescent="0.2">
      <c r="A16" s="35" t="s">
        <v>11</v>
      </c>
      <c r="B16" s="64" t="s">
        <v>12</v>
      </c>
      <c r="C16" s="64" t="s">
        <v>13</v>
      </c>
      <c r="D16" s="57">
        <v>515679000</v>
      </c>
      <c r="E16" s="57">
        <v>412008126.91000003</v>
      </c>
      <c r="F16" s="58">
        <f t="shared" si="1"/>
        <v>79.896239115806537</v>
      </c>
      <c r="G16" s="44"/>
    </row>
    <row r="17" spans="1:7" s="10" customFormat="1" ht="95.45" customHeight="1" x14ac:dyDescent="0.2">
      <c r="A17" s="35" t="s">
        <v>14</v>
      </c>
      <c r="B17" s="64" t="s">
        <v>12</v>
      </c>
      <c r="C17" s="64" t="s">
        <v>15</v>
      </c>
      <c r="D17" s="57">
        <v>3810000</v>
      </c>
      <c r="E17" s="57">
        <v>486805.07</v>
      </c>
      <c r="F17" s="58">
        <f t="shared" si="1"/>
        <v>12.77703595800525</v>
      </c>
      <c r="G17" s="44"/>
    </row>
    <row r="18" spans="1:7" s="10" customFormat="1" ht="44.45" customHeight="1" x14ac:dyDescent="0.2">
      <c r="A18" s="35" t="s">
        <v>16</v>
      </c>
      <c r="B18" s="64" t="s">
        <v>12</v>
      </c>
      <c r="C18" s="64" t="s">
        <v>17</v>
      </c>
      <c r="D18" s="57">
        <v>3411000</v>
      </c>
      <c r="E18" s="57">
        <v>5265659.78</v>
      </c>
      <c r="F18" s="58">
        <f t="shared" si="1"/>
        <v>154.37290472002346</v>
      </c>
      <c r="G18" s="44"/>
    </row>
    <row r="19" spans="1:7" s="10" customFormat="1" ht="81.599999999999994" customHeight="1" x14ac:dyDescent="0.2">
      <c r="A19" s="35" t="s">
        <v>18</v>
      </c>
      <c r="B19" s="64" t="s">
        <v>12</v>
      </c>
      <c r="C19" s="64" t="s">
        <v>19</v>
      </c>
      <c r="D19" s="57">
        <v>12300000</v>
      </c>
      <c r="E19" s="57">
        <v>8833031.3800000008</v>
      </c>
      <c r="F19" s="58">
        <f t="shared" si="1"/>
        <v>71.813263252032527</v>
      </c>
      <c r="G19" s="44"/>
    </row>
    <row r="20" spans="1:7" s="10" customFormat="1" ht="82.9" customHeight="1" x14ac:dyDescent="0.2">
      <c r="A20" s="35" t="s">
        <v>381</v>
      </c>
      <c r="B20" s="64" t="s">
        <v>12</v>
      </c>
      <c r="C20" s="64" t="s">
        <v>448</v>
      </c>
      <c r="D20" s="57">
        <v>21830000</v>
      </c>
      <c r="E20" s="57">
        <v>32028388.82</v>
      </c>
      <c r="F20" s="58">
        <f t="shared" si="1"/>
        <v>146.71731021530005</v>
      </c>
      <c r="G20" s="44"/>
    </row>
    <row r="21" spans="1:7" s="10" customFormat="1" ht="30.6" customHeight="1" x14ac:dyDescent="0.2">
      <c r="A21" s="36" t="s">
        <v>20</v>
      </c>
      <c r="B21" s="64" t="s">
        <v>5</v>
      </c>
      <c r="C21" s="64" t="s">
        <v>21</v>
      </c>
      <c r="D21" s="57">
        <f t="shared" ref="D21:E21" si="3">+D22</f>
        <v>9645380</v>
      </c>
      <c r="E21" s="57">
        <f t="shared" si="3"/>
        <v>8301209.8200000003</v>
      </c>
      <c r="F21" s="58">
        <f t="shared" si="1"/>
        <v>86.06410343604918</v>
      </c>
      <c r="G21" s="44"/>
    </row>
    <row r="22" spans="1:7" s="10" customFormat="1" ht="29.45" customHeight="1" x14ac:dyDescent="0.2">
      <c r="A22" s="12" t="s">
        <v>22</v>
      </c>
      <c r="B22" s="64" t="s">
        <v>5</v>
      </c>
      <c r="C22" s="64" t="s">
        <v>23</v>
      </c>
      <c r="D22" s="57">
        <f t="shared" ref="D22:E22" si="4">+D23+D25+D27+D29</f>
        <v>9645380</v>
      </c>
      <c r="E22" s="57">
        <f t="shared" si="4"/>
        <v>8301209.8200000003</v>
      </c>
      <c r="F22" s="58">
        <f t="shared" si="1"/>
        <v>86.06410343604918</v>
      </c>
      <c r="G22" s="44"/>
    </row>
    <row r="23" spans="1:7" s="10" customFormat="1" ht="56.45" customHeight="1" x14ac:dyDescent="0.2">
      <c r="A23" s="35" t="s">
        <v>24</v>
      </c>
      <c r="B23" s="64" t="s">
        <v>5</v>
      </c>
      <c r="C23" s="64" t="s">
        <v>25</v>
      </c>
      <c r="D23" s="57">
        <f t="shared" ref="D23:E23" si="5">+D24</f>
        <v>4434160</v>
      </c>
      <c r="E23" s="57">
        <f t="shared" si="5"/>
        <v>4058884.15</v>
      </c>
      <c r="F23" s="58">
        <f t="shared" si="1"/>
        <v>91.536709320367322</v>
      </c>
      <c r="G23" s="44"/>
    </row>
    <row r="24" spans="1:7" s="10" customFormat="1" ht="94.9" customHeight="1" x14ac:dyDescent="0.2">
      <c r="A24" s="35" t="s">
        <v>26</v>
      </c>
      <c r="B24" s="65">
        <v>100</v>
      </c>
      <c r="C24" s="66" t="s">
        <v>27</v>
      </c>
      <c r="D24" s="67">
        <v>4434160</v>
      </c>
      <c r="E24" s="67">
        <v>4058884.15</v>
      </c>
      <c r="F24" s="58">
        <f t="shared" si="1"/>
        <v>91.536709320367322</v>
      </c>
      <c r="G24" s="44"/>
    </row>
    <row r="25" spans="1:7" s="10" customFormat="1" ht="67.900000000000006" customHeight="1" x14ac:dyDescent="0.2">
      <c r="A25" s="35" t="s">
        <v>28</v>
      </c>
      <c r="B25" s="64" t="s">
        <v>5</v>
      </c>
      <c r="C25" s="64" t="s">
        <v>29</v>
      </c>
      <c r="D25" s="57">
        <f t="shared" ref="D25:E25" si="6">+D26</f>
        <v>25020</v>
      </c>
      <c r="E25" s="57">
        <f t="shared" si="6"/>
        <v>22961.64</v>
      </c>
      <c r="F25" s="58">
        <f t="shared" si="1"/>
        <v>91.773141486810545</v>
      </c>
      <c r="G25" s="44"/>
    </row>
    <row r="26" spans="1:7" s="10" customFormat="1" ht="107.45" customHeight="1" x14ac:dyDescent="0.2">
      <c r="A26" s="35" t="s">
        <v>30</v>
      </c>
      <c r="B26" s="64" t="s">
        <v>31</v>
      </c>
      <c r="C26" s="66" t="s">
        <v>32</v>
      </c>
      <c r="D26" s="67">
        <v>25020</v>
      </c>
      <c r="E26" s="67">
        <v>22961.64</v>
      </c>
      <c r="F26" s="58">
        <f t="shared" si="1"/>
        <v>91.773141486810545</v>
      </c>
      <c r="G26" s="44"/>
    </row>
    <row r="27" spans="1:7" s="10" customFormat="1" ht="55.9" customHeight="1" x14ac:dyDescent="0.2">
      <c r="A27" s="35" t="s">
        <v>33</v>
      </c>
      <c r="B27" s="64" t="s">
        <v>5</v>
      </c>
      <c r="C27" s="64" t="s">
        <v>34</v>
      </c>
      <c r="D27" s="57">
        <f t="shared" ref="D27:E27" si="7">+D28</f>
        <v>5817850</v>
      </c>
      <c r="E27" s="57">
        <f t="shared" si="7"/>
        <v>4672459.3600000003</v>
      </c>
      <c r="F27" s="58">
        <f t="shared" si="1"/>
        <v>80.312475570872408</v>
      </c>
      <c r="G27" s="44"/>
    </row>
    <row r="28" spans="1:7" s="10" customFormat="1" ht="89.25" x14ac:dyDescent="0.2">
      <c r="A28" s="35" t="s">
        <v>35</v>
      </c>
      <c r="B28" s="64" t="s">
        <v>31</v>
      </c>
      <c r="C28" s="66" t="s">
        <v>462</v>
      </c>
      <c r="D28" s="67">
        <v>5817850</v>
      </c>
      <c r="E28" s="67">
        <v>4672459.3600000003</v>
      </c>
      <c r="F28" s="58">
        <f t="shared" si="1"/>
        <v>80.312475570872408</v>
      </c>
      <c r="G28" s="44"/>
    </row>
    <row r="29" spans="1:7" s="10" customFormat="1" ht="57.75" customHeight="1" x14ac:dyDescent="0.2">
      <c r="A29" s="35" t="s">
        <v>36</v>
      </c>
      <c r="B29" s="64" t="s">
        <v>5</v>
      </c>
      <c r="C29" s="64" t="s">
        <v>37</v>
      </c>
      <c r="D29" s="57">
        <f t="shared" ref="D29:E29" si="8">+D30</f>
        <v>-631650</v>
      </c>
      <c r="E29" s="57">
        <f t="shared" si="8"/>
        <v>-453095.33</v>
      </c>
      <c r="F29" s="58">
        <f t="shared" si="1"/>
        <v>71.732024063959472</v>
      </c>
      <c r="G29" s="44"/>
    </row>
    <row r="30" spans="1:7" s="10" customFormat="1" ht="94.15" customHeight="1" x14ac:dyDescent="0.2">
      <c r="A30" s="35" t="s">
        <v>38</v>
      </c>
      <c r="B30" s="64" t="s">
        <v>31</v>
      </c>
      <c r="C30" s="66" t="s">
        <v>463</v>
      </c>
      <c r="D30" s="67">
        <v>-631650</v>
      </c>
      <c r="E30" s="67">
        <v>-453095.33</v>
      </c>
      <c r="F30" s="58">
        <f t="shared" si="1"/>
        <v>71.732024063959472</v>
      </c>
      <c r="G30" s="44"/>
    </row>
    <row r="31" spans="1:7" s="10" customFormat="1" ht="16.899999999999999" customHeight="1" x14ac:dyDescent="0.2">
      <c r="A31" s="13" t="s">
        <v>39</v>
      </c>
      <c r="B31" s="64" t="s">
        <v>5</v>
      </c>
      <c r="C31" s="16" t="s">
        <v>40</v>
      </c>
      <c r="D31" s="57">
        <f>+D39+D42+D44+D32</f>
        <v>136097878.55000001</v>
      </c>
      <c r="E31" s="57">
        <f>+E39+E42+E44+E32</f>
        <v>124119367.35999998</v>
      </c>
      <c r="F31" s="58">
        <f t="shared" si="1"/>
        <v>91.198605505375809</v>
      </c>
      <c r="G31" s="44"/>
    </row>
    <row r="32" spans="1:7" s="10" customFormat="1" ht="25.5" x14ac:dyDescent="0.2">
      <c r="A32" s="35" t="s">
        <v>41</v>
      </c>
      <c r="B32" s="64" t="s">
        <v>5</v>
      </c>
      <c r="C32" s="59" t="s">
        <v>42</v>
      </c>
      <c r="D32" s="57">
        <f>+D33+D36+D38</f>
        <v>114592000</v>
      </c>
      <c r="E32" s="57">
        <f>+E33+E36+E38</f>
        <v>110891415.78999999</v>
      </c>
      <c r="F32" s="58">
        <f t="shared" si="1"/>
        <v>96.770643491692255</v>
      </c>
      <c r="G32" s="44"/>
    </row>
    <row r="33" spans="1:7" s="10" customFormat="1" ht="25.5" x14ac:dyDescent="0.2">
      <c r="A33" s="35" t="s">
        <v>43</v>
      </c>
      <c r="B33" s="64" t="s">
        <v>5</v>
      </c>
      <c r="C33" s="59" t="s">
        <v>44</v>
      </c>
      <c r="D33" s="57">
        <f>+D34+D35</f>
        <v>71962000</v>
      </c>
      <c r="E33" s="57">
        <f>+E34+E35</f>
        <v>66127442.829999998</v>
      </c>
      <c r="F33" s="58">
        <f t="shared" si="1"/>
        <v>91.892169242099996</v>
      </c>
      <c r="G33" s="44"/>
    </row>
    <row r="34" spans="1:7" s="10" customFormat="1" ht="26.45" customHeight="1" x14ac:dyDescent="0.2">
      <c r="A34" s="35" t="s">
        <v>43</v>
      </c>
      <c r="B34" s="64" t="s">
        <v>12</v>
      </c>
      <c r="C34" s="59" t="s">
        <v>45</v>
      </c>
      <c r="D34" s="57">
        <v>71962000</v>
      </c>
      <c r="E34" s="57">
        <v>66119852.710000001</v>
      </c>
      <c r="F34" s="58">
        <f t="shared" si="1"/>
        <v>91.881621842083334</v>
      </c>
      <c r="G34" s="44"/>
    </row>
    <row r="35" spans="1:7" s="46" customFormat="1" ht="41.25" customHeight="1" x14ac:dyDescent="0.2">
      <c r="A35" s="35" t="s">
        <v>477</v>
      </c>
      <c r="B35" s="64" t="s">
        <v>12</v>
      </c>
      <c r="C35" s="59" t="s">
        <v>478</v>
      </c>
      <c r="D35" s="57">
        <v>0</v>
      </c>
      <c r="E35" s="57">
        <v>7590.12</v>
      </c>
      <c r="F35" s="58">
        <v>0</v>
      </c>
      <c r="G35" s="45"/>
    </row>
    <row r="36" spans="1:7" s="10" customFormat="1" ht="40.9" customHeight="1" x14ac:dyDescent="0.2">
      <c r="A36" s="35" t="s">
        <v>46</v>
      </c>
      <c r="B36" s="64" t="s">
        <v>5</v>
      </c>
      <c r="C36" s="59" t="s">
        <v>47</v>
      </c>
      <c r="D36" s="57">
        <f>+D37</f>
        <v>42630000</v>
      </c>
      <c r="E36" s="57">
        <f>+E37</f>
        <v>44763972.93</v>
      </c>
      <c r="F36" s="58">
        <f t="shared" si="1"/>
        <v>105.00580091484871</v>
      </c>
      <c r="G36" s="44"/>
    </row>
    <row r="37" spans="1:7" s="10" customFormat="1" ht="57.6" customHeight="1" x14ac:dyDescent="0.2">
      <c r="A37" s="35" t="s">
        <v>48</v>
      </c>
      <c r="B37" s="64" t="s">
        <v>12</v>
      </c>
      <c r="C37" s="59" t="s">
        <v>49</v>
      </c>
      <c r="D37" s="57">
        <v>42630000</v>
      </c>
      <c r="E37" s="57">
        <v>44763972.93</v>
      </c>
      <c r="F37" s="58">
        <f t="shared" si="1"/>
        <v>105.00580091484871</v>
      </c>
      <c r="G37" s="44"/>
    </row>
    <row r="38" spans="1:7" s="10" customFormat="1" ht="32.450000000000003" customHeight="1" x14ac:dyDescent="0.2">
      <c r="A38" s="35" t="s">
        <v>382</v>
      </c>
      <c r="B38" s="64" t="s">
        <v>12</v>
      </c>
      <c r="C38" s="68" t="s">
        <v>383</v>
      </c>
      <c r="D38" s="57">
        <v>0</v>
      </c>
      <c r="E38" s="57">
        <v>0.03</v>
      </c>
      <c r="F38" s="58">
        <v>0</v>
      </c>
      <c r="G38" s="44"/>
    </row>
    <row r="39" spans="1:7" s="10" customFormat="1" ht="33" customHeight="1" x14ac:dyDescent="0.2">
      <c r="A39" s="35" t="s">
        <v>50</v>
      </c>
      <c r="B39" s="64" t="s">
        <v>5</v>
      </c>
      <c r="C39" s="16" t="s">
        <v>51</v>
      </c>
      <c r="D39" s="57">
        <f>+D40+D41</f>
        <v>305878.55</v>
      </c>
      <c r="E39" s="57">
        <f t="shared" ref="E39" si="9">+E40+E41</f>
        <v>163030.11000000002</v>
      </c>
      <c r="F39" s="58">
        <f t="shared" si="1"/>
        <v>53.298967841975198</v>
      </c>
      <c r="G39" s="44"/>
    </row>
    <row r="40" spans="1:7" s="10" customFormat="1" ht="30" customHeight="1" x14ac:dyDescent="0.2">
      <c r="A40" s="35" t="s">
        <v>50</v>
      </c>
      <c r="B40" s="64" t="s">
        <v>12</v>
      </c>
      <c r="C40" s="16" t="s">
        <v>52</v>
      </c>
      <c r="D40" s="57">
        <v>305813.67</v>
      </c>
      <c r="E40" s="57">
        <v>160728.04</v>
      </c>
      <c r="F40" s="58">
        <f t="shared" si="1"/>
        <v>52.557506667376906</v>
      </c>
      <c r="G40" s="44"/>
    </row>
    <row r="41" spans="1:7" s="10" customFormat="1" ht="42" customHeight="1" x14ac:dyDescent="0.2">
      <c r="A41" s="35" t="s">
        <v>384</v>
      </c>
      <c r="B41" s="64" t="s">
        <v>12</v>
      </c>
      <c r="C41" s="16" t="s">
        <v>430</v>
      </c>
      <c r="D41" s="57">
        <v>64.88</v>
      </c>
      <c r="E41" s="57">
        <v>2302.0700000000002</v>
      </c>
      <c r="F41" s="58" t="s">
        <v>501</v>
      </c>
      <c r="G41" s="44"/>
    </row>
    <row r="42" spans="1:7" s="10" customFormat="1" ht="15.6" customHeight="1" x14ac:dyDescent="0.2">
      <c r="A42" s="35" t="s">
        <v>53</v>
      </c>
      <c r="B42" s="64" t="s">
        <v>5</v>
      </c>
      <c r="C42" s="69" t="s">
        <v>54</v>
      </c>
      <c r="D42" s="57">
        <f t="shared" ref="D42:E42" si="10">+D43</f>
        <v>0</v>
      </c>
      <c r="E42" s="57">
        <f t="shared" si="10"/>
        <v>19482.91</v>
      </c>
      <c r="F42" s="58">
        <v>0</v>
      </c>
      <c r="G42" s="44"/>
    </row>
    <row r="43" spans="1:7" s="10" customFormat="1" ht="15.6" customHeight="1" x14ac:dyDescent="0.2">
      <c r="A43" s="35" t="s">
        <v>53</v>
      </c>
      <c r="B43" s="64" t="s">
        <v>12</v>
      </c>
      <c r="C43" s="69" t="s">
        <v>55</v>
      </c>
      <c r="D43" s="57">
        <v>0</v>
      </c>
      <c r="E43" s="57">
        <v>19482.91</v>
      </c>
      <c r="F43" s="58">
        <v>0</v>
      </c>
      <c r="G43" s="44"/>
    </row>
    <row r="44" spans="1:7" s="10" customFormat="1" ht="27.6" customHeight="1" x14ac:dyDescent="0.2">
      <c r="A44" s="35" t="s">
        <v>56</v>
      </c>
      <c r="B44" s="64" t="s">
        <v>5</v>
      </c>
      <c r="C44" s="69" t="s">
        <v>57</v>
      </c>
      <c r="D44" s="57">
        <f t="shared" ref="D44:E44" si="11">+D45</f>
        <v>21200000</v>
      </c>
      <c r="E44" s="57">
        <f t="shared" si="11"/>
        <v>13045438.550000001</v>
      </c>
      <c r="F44" s="58">
        <f t="shared" si="1"/>
        <v>61.53508750000001</v>
      </c>
      <c r="G44" s="44"/>
    </row>
    <row r="45" spans="1:7" s="10" customFormat="1" ht="27.6" customHeight="1" x14ac:dyDescent="0.2">
      <c r="A45" s="35" t="s">
        <v>58</v>
      </c>
      <c r="B45" s="64" t="s">
        <v>12</v>
      </c>
      <c r="C45" s="69" t="s">
        <v>59</v>
      </c>
      <c r="D45" s="57">
        <v>21200000</v>
      </c>
      <c r="E45" s="57">
        <v>13045438.550000001</v>
      </c>
      <c r="F45" s="58">
        <f t="shared" si="1"/>
        <v>61.53508750000001</v>
      </c>
      <c r="G45" s="44"/>
    </row>
    <row r="46" spans="1:7" s="10" customFormat="1" ht="12.75" x14ac:dyDescent="0.2">
      <c r="A46" s="13" t="s">
        <v>60</v>
      </c>
      <c r="B46" s="64" t="s">
        <v>5</v>
      </c>
      <c r="C46" s="16" t="s">
        <v>61</v>
      </c>
      <c r="D46" s="57">
        <f t="shared" ref="D46:E46" si="12">+D47+D49</f>
        <v>72910000</v>
      </c>
      <c r="E46" s="57">
        <f t="shared" si="12"/>
        <v>35686930.439999998</v>
      </c>
      <c r="F46" s="58">
        <f t="shared" si="1"/>
        <v>48.946551145247561</v>
      </c>
      <c r="G46" s="44"/>
    </row>
    <row r="47" spans="1:7" s="10" customFormat="1" ht="16.149999999999999" customHeight="1" x14ac:dyDescent="0.2">
      <c r="A47" s="35" t="s">
        <v>62</v>
      </c>
      <c r="B47" s="64" t="s">
        <v>5</v>
      </c>
      <c r="C47" s="16" t="s">
        <v>63</v>
      </c>
      <c r="D47" s="57">
        <f t="shared" ref="D47:E47" si="13">+D48</f>
        <v>12050000</v>
      </c>
      <c r="E47" s="57">
        <f t="shared" si="13"/>
        <v>4709873.18</v>
      </c>
      <c r="F47" s="58">
        <f t="shared" si="1"/>
        <v>39.086084481327802</v>
      </c>
      <c r="G47" s="44"/>
    </row>
    <row r="48" spans="1:7" s="10" customFormat="1" ht="42.6" customHeight="1" x14ac:dyDescent="0.2">
      <c r="A48" s="35" t="s">
        <v>64</v>
      </c>
      <c r="B48" s="64" t="s">
        <v>12</v>
      </c>
      <c r="C48" s="16" t="s">
        <v>65</v>
      </c>
      <c r="D48" s="57">
        <v>12050000</v>
      </c>
      <c r="E48" s="57">
        <v>4709873.18</v>
      </c>
      <c r="F48" s="58">
        <f t="shared" si="1"/>
        <v>39.086084481327802</v>
      </c>
      <c r="G48" s="44"/>
    </row>
    <row r="49" spans="1:7" s="10" customFormat="1" ht="16.899999999999999" customHeight="1" x14ac:dyDescent="0.2">
      <c r="A49" s="35" t="s">
        <v>66</v>
      </c>
      <c r="B49" s="64" t="s">
        <v>5</v>
      </c>
      <c r="C49" s="64" t="s">
        <v>67</v>
      </c>
      <c r="D49" s="57">
        <f>+D50+D52</f>
        <v>60860000</v>
      </c>
      <c r="E49" s="57">
        <f t="shared" ref="E49" si="14">+E50+E52</f>
        <v>30977057.260000002</v>
      </c>
      <c r="F49" s="58">
        <f t="shared" si="1"/>
        <v>50.898878179428195</v>
      </c>
      <c r="G49" s="44"/>
    </row>
    <row r="50" spans="1:7" s="10" customFormat="1" ht="16.149999999999999" customHeight="1" x14ac:dyDescent="0.2">
      <c r="A50" s="35" t="s">
        <v>68</v>
      </c>
      <c r="B50" s="64" t="s">
        <v>5</v>
      </c>
      <c r="C50" s="64" t="s">
        <v>69</v>
      </c>
      <c r="D50" s="57">
        <f t="shared" ref="D50:E50" si="15">+D51</f>
        <v>48805000</v>
      </c>
      <c r="E50" s="57">
        <f t="shared" si="15"/>
        <v>27525852.670000002</v>
      </c>
      <c r="F50" s="58">
        <f t="shared" si="1"/>
        <v>56.399657145784246</v>
      </c>
      <c r="G50" s="44"/>
    </row>
    <row r="51" spans="1:7" s="10" customFormat="1" ht="30" customHeight="1" x14ac:dyDescent="0.2">
      <c r="A51" s="35" t="s">
        <v>70</v>
      </c>
      <c r="B51" s="64" t="s">
        <v>12</v>
      </c>
      <c r="C51" s="64" t="s">
        <v>71</v>
      </c>
      <c r="D51" s="57">
        <v>48805000</v>
      </c>
      <c r="E51" s="57">
        <v>27525852.670000002</v>
      </c>
      <c r="F51" s="58">
        <f t="shared" si="1"/>
        <v>56.399657145784246</v>
      </c>
      <c r="G51" s="44"/>
    </row>
    <row r="52" spans="1:7" s="10" customFormat="1" ht="15.6" customHeight="1" x14ac:dyDescent="0.2">
      <c r="A52" s="35" t="s">
        <v>72</v>
      </c>
      <c r="B52" s="64" t="s">
        <v>5</v>
      </c>
      <c r="C52" s="64" t="s">
        <v>73</v>
      </c>
      <c r="D52" s="57">
        <f t="shared" ref="D52:E52" si="16">+D53</f>
        <v>12055000</v>
      </c>
      <c r="E52" s="57">
        <f t="shared" si="16"/>
        <v>3451204.59</v>
      </c>
      <c r="F52" s="58">
        <f t="shared" si="1"/>
        <v>28.628822812111153</v>
      </c>
      <c r="G52" s="44"/>
    </row>
    <row r="53" spans="1:7" s="10" customFormat="1" ht="30.6" customHeight="1" x14ac:dyDescent="0.2">
      <c r="A53" s="35" t="s">
        <v>74</v>
      </c>
      <c r="B53" s="64" t="s">
        <v>12</v>
      </c>
      <c r="C53" s="64" t="s">
        <v>75</v>
      </c>
      <c r="D53" s="57">
        <v>12055000</v>
      </c>
      <c r="E53" s="57">
        <v>3451204.59</v>
      </c>
      <c r="F53" s="58">
        <f t="shared" si="1"/>
        <v>28.628822812111153</v>
      </c>
      <c r="G53" s="44"/>
    </row>
    <row r="54" spans="1:7" s="14" customFormat="1" ht="18" customHeight="1" x14ac:dyDescent="0.2">
      <c r="A54" s="13" t="s">
        <v>76</v>
      </c>
      <c r="B54" s="15" t="s">
        <v>5</v>
      </c>
      <c r="C54" s="16" t="s">
        <v>77</v>
      </c>
      <c r="D54" s="57">
        <f t="shared" ref="D54:E54" si="17">+D55+D57</f>
        <v>15594000</v>
      </c>
      <c r="E54" s="57">
        <f t="shared" si="17"/>
        <v>17229698.109999999</v>
      </c>
      <c r="F54" s="58">
        <f t="shared" si="1"/>
        <v>110.48927863280748</v>
      </c>
      <c r="G54" s="44"/>
    </row>
    <row r="55" spans="1:7" s="14" customFormat="1" ht="31.15" customHeight="1" x14ac:dyDescent="0.2">
      <c r="A55" s="35" t="s">
        <v>78</v>
      </c>
      <c r="B55" s="64" t="s">
        <v>5</v>
      </c>
      <c r="C55" s="16" t="s">
        <v>79</v>
      </c>
      <c r="D55" s="57">
        <f t="shared" ref="D55:E55" si="18">+D56</f>
        <v>14400000</v>
      </c>
      <c r="E55" s="57">
        <f t="shared" si="18"/>
        <v>16240698.109999999</v>
      </c>
      <c r="F55" s="58">
        <f t="shared" si="1"/>
        <v>112.78262576388889</v>
      </c>
      <c r="G55" s="44"/>
    </row>
    <row r="56" spans="1:7" s="10" customFormat="1" ht="45.6" customHeight="1" x14ac:dyDescent="0.2">
      <c r="A56" s="35" t="s">
        <v>80</v>
      </c>
      <c r="B56" s="64" t="s">
        <v>12</v>
      </c>
      <c r="C56" s="16" t="s">
        <v>81</v>
      </c>
      <c r="D56" s="57">
        <v>14400000</v>
      </c>
      <c r="E56" s="57">
        <v>16240698.109999999</v>
      </c>
      <c r="F56" s="58">
        <f t="shared" si="1"/>
        <v>112.78262576388889</v>
      </c>
      <c r="G56" s="44"/>
    </row>
    <row r="57" spans="1:7" s="10" customFormat="1" ht="33.6" customHeight="1" x14ac:dyDescent="0.2">
      <c r="A57" s="35" t="s">
        <v>82</v>
      </c>
      <c r="B57" s="15" t="s">
        <v>5</v>
      </c>
      <c r="C57" s="16" t="s">
        <v>83</v>
      </c>
      <c r="D57" s="57">
        <f t="shared" ref="D57:E57" si="19">+D58+D60</f>
        <v>1194000</v>
      </c>
      <c r="E57" s="57">
        <f t="shared" si="19"/>
        <v>989000</v>
      </c>
      <c r="F57" s="58">
        <f t="shared" si="1"/>
        <v>82.830820770519267</v>
      </c>
      <c r="G57" s="44"/>
    </row>
    <row r="58" spans="1:7" s="10" customFormat="1" ht="31.9" customHeight="1" x14ac:dyDescent="0.2">
      <c r="A58" s="35" t="s">
        <v>84</v>
      </c>
      <c r="B58" s="15" t="s">
        <v>5</v>
      </c>
      <c r="C58" s="16" t="s">
        <v>86</v>
      </c>
      <c r="D58" s="57">
        <f>+D59</f>
        <v>185000</v>
      </c>
      <c r="E58" s="57">
        <f>+E59</f>
        <v>125000</v>
      </c>
      <c r="F58" s="58">
        <f t="shared" si="1"/>
        <v>67.567567567567565</v>
      </c>
      <c r="G58" s="44"/>
    </row>
    <row r="59" spans="1:7" s="10" customFormat="1" ht="30.6" customHeight="1" x14ac:dyDescent="0.2">
      <c r="A59" s="35" t="s">
        <v>454</v>
      </c>
      <c r="B59" s="15" t="s">
        <v>85</v>
      </c>
      <c r="C59" s="16" t="s">
        <v>453</v>
      </c>
      <c r="D59" s="57">
        <v>185000</v>
      </c>
      <c r="E59" s="57">
        <v>125000</v>
      </c>
      <c r="F59" s="58">
        <f t="shared" si="1"/>
        <v>67.567567567567565</v>
      </c>
      <c r="G59" s="44"/>
    </row>
    <row r="60" spans="1:7" s="10" customFormat="1" ht="58.15" customHeight="1" x14ac:dyDescent="0.2">
      <c r="A60" s="35" t="s">
        <v>87</v>
      </c>
      <c r="B60" s="15" t="s">
        <v>5</v>
      </c>
      <c r="C60" s="59" t="s">
        <v>88</v>
      </c>
      <c r="D60" s="57">
        <f t="shared" ref="D60:E60" si="20">+D61</f>
        <v>1009000</v>
      </c>
      <c r="E60" s="57">
        <f t="shared" si="20"/>
        <v>864000</v>
      </c>
      <c r="F60" s="58">
        <f t="shared" si="1"/>
        <v>85.629335976214065</v>
      </c>
      <c r="G60" s="44"/>
    </row>
    <row r="61" spans="1:7" s="10" customFormat="1" ht="85.9" customHeight="1" x14ac:dyDescent="0.2">
      <c r="A61" s="35" t="s">
        <v>89</v>
      </c>
      <c r="B61" s="15" t="s">
        <v>90</v>
      </c>
      <c r="C61" s="16" t="s">
        <v>91</v>
      </c>
      <c r="D61" s="57">
        <v>1009000</v>
      </c>
      <c r="E61" s="57">
        <v>864000</v>
      </c>
      <c r="F61" s="58">
        <f t="shared" si="1"/>
        <v>85.629335976214065</v>
      </c>
      <c r="G61" s="44"/>
    </row>
    <row r="62" spans="1:7" s="10" customFormat="1" ht="30.6" customHeight="1" x14ac:dyDescent="0.2">
      <c r="A62" s="13" t="s">
        <v>364</v>
      </c>
      <c r="B62" s="64" t="s">
        <v>5</v>
      </c>
      <c r="C62" s="16" t="s">
        <v>365</v>
      </c>
      <c r="D62" s="57">
        <f>+D63</f>
        <v>0</v>
      </c>
      <c r="E62" s="57">
        <f>+E63</f>
        <v>10.5</v>
      </c>
      <c r="F62" s="58">
        <v>0</v>
      </c>
      <c r="G62" s="44"/>
    </row>
    <row r="63" spans="1:7" s="10" customFormat="1" ht="31.15" customHeight="1" x14ac:dyDescent="0.2">
      <c r="A63" s="13" t="s">
        <v>366</v>
      </c>
      <c r="B63" s="64" t="s">
        <v>5</v>
      </c>
      <c r="C63" s="16" t="s">
        <v>367</v>
      </c>
      <c r="D63" s="57">
        <f t="shared" ref="D63:E63" si="21">+D64</f>
        <v>0</v>
      </c>
      <c r="E63" s="57">
        <f t="shared" si="21"/>
        <v>10.5</v>
      </c>
      <c r="F63" s="58">
        <v>0</v>
      </c>
      <c r="G63" s="44"/>
    </row>
    <row r="64" spans="1:7" s="10" customFormat="1" ht="17.45" customHeight="1" x14ac:dyDescent="0.2">
      <c r="A64" s="13" t="s">
        <v>368</v>
      </c>
      <c r="B64" s="64" t="s">
        <v>12</v>
      </c>
      <c r="C64" s="16" t="s">
        <v>369</v>
      </c>
      <c r="D64" s="57">
        <v>0</v>
      </c>
      <c r="E64" s="57">
        <v>10.5</v>
      </c>
      <c r="F64" s="58">
        <v>0</v>
      </c>
      <c r="G64" s="44"/>
    </row>
    <row r="65" spans="1:7" s="10" customFormat="1" ht="43.15" customHeight="1" x14ac:dyDescent="0.2">
      <c r="A65" s="13" t="s">
        <v>92</v>
      </c>
      <c r="B65" s="15" t="s">
        <v>5</v>
      </c>
      <c r="C65" s="16" t="s">
        <v>93</v>
      </c>
      <c r="D65" s="57">
        <f>+D66+D82+D85+D76+D79</f>
        <v>103073019</v>
      </c>
      <c r="E65" s="57">
        <f>+E66+E82+E85+E76+E79</f>
        <v>66898466.770000003</v>
      </c>
      <c r="F65" s="58">
        <f t="shared" si="1"/>
        <v>64.903955874233205</v>
      </c>
      <c r="G65" s="44"/>
    </row>
    <row r="66" spans="1:7" s="10" customFormat="1" ht="70.150000000000006" customHeight="1" x14ac:dyDescent="0.2">
      <c r="A66" s="35" t="s">
        <v>94</v>
      </c>
      <c r="B66" s="15" t="s">
        <v>5</v>
      </c>
      <c r="C66" s="16" t="s">
        <v>95</v>
      </c>
      <c r="D66" s="57">
        <f>D67+D70+D73</f>
        <v>85599132</v>
      </c>
      <c r="E66" s="57">
        <f t="shared" ref="E66" si="22">E67+E70+E73</f>
        <v>52105343.859999999</v>
      </c>
      <c r="F66" s="58">
        <f t="shared" si="1"/>
        <v>60.871346055238043</v>
      </c>
      <c r="G66" s="44"/>
    </row>
    <row r="67" spans="1:7" s="10" customFormat="1" ht="57" customHeight="1" x14ac:dyDescent="0.2">
      <c r="A67" s="35" t="s">
        <v>96</v>
      </c>
      <c r="B67" s="15" t="s">
        <v>5</v>
      </c>
      <c r="C67" s="16" t="s">
        <v>97</v>
      </c>
      <c r="D67" s="57">
        <f t="shared" ref="D67:E67" si="23">+D68</f>
        <v>71232935</v>
      </c>
      <c r="E67" s="57">
        <f t="shared" si="23"/>
        <v>41399886.57</v>
      </c>
      <c r="F67" s="58">
        <f t="shared" si="1"/>
        <v>58.119023973952501</v>
      </c>
      <c r="G67" s="44"/>
    </row>
    <row r="68" spans="1:7" s="10" customFormat="1" ht="72" customHeight="1" x14ac:dyDescent="0.2">
      <c r="A68" s="35" t="s">
        <v>98</v>
      </c>
      <c r="B68" s="15" t="s">
        <v>5</v>
      </c>
      <c r="C68" s="16" t="s">
        <v>99</v>
      </c>
      <c r="D68" s="57">
        <f>+D69</f>
        <v>71232935</v>
      </c>
      <c r="E68" s="57">
        <f>+E69</f>
        <v>41399886.57</v>
      </c>
      <c r="F68" s="58">
        <f t="shared" si="1"/>
        <v>58.119023973952501</v>
      </c>
      <c r="G68" s="44"/>
    </row>
    <row r="69" spans="1:7" s="10" customFormat="1" ht="70.900000000000006" customHeight="1" x14ac:dyDescent="0.2">
      <c r="A69" s="35" t="s">
        <v>460</v>
      </c>
      <c r="B69" s="15" t="s">
        <v>85</v>
      </c>
      <c r="C69" s="16" t="s">
        <v>455</v>
      </c>
      <c r="D69" s="57">
        <v>71232935</v>
      </c>
      <c r="E69" s="57">
        <v>41399886.57</v>
      </c>
      <c r="F69" s="58">
        <f t="shared" si="1"/>
        <v>58.119023973952501</v>
      </c>
      <c r="G69" s="44"/>
    </row>
    <row r="70" spans="1:7" s="10" customFormat="1" ht="73.150000000000006" customHeight="1" x14ac:dyDescent="0.2">
      <c r="A70" s="35" t="s">
        <v>100</v>
      </c>
      <c r="B70" s="15" t="s">
        <v>5</v>
      </c>
      <c r="C70" s="16" t="s">
        <v>101</v>
      </c>
      <c r="D70" s="57">
        <f>+D71</f>
        <v>8462021</v>
      </c>
      <c r="E70" s="57">
        <f t="shared" ref="E70" si="24">+E71</f>
        <v>7108068.6500000004</v>
      </c>
      <c r="F70" s="58">
        <f t="shared" si="1"/>
        <v>83.999657410446034</v>
      </c>
      <c r="G70" s="44"/>
    </row>
    <row r="71" spans="1:7" s="10" customFormat="1" ht="70.900000000000006" customHeight="1" x14ac:dyDescent="0.2">
      <c r="A71" s="35" t="s">
        <v>102</v>
      </c>
      <c r="B71" s="15" t="s">
        <v>5</v>
      </c>
      <c r="C71" s="16" t="s">
        <v>103</v>
      </c>
      <c r="D71" s="57">
        <f>+D72</f>
        <v>8462021</v>
      </c>
      <c r="E71" s="57">
        <f>+E72</f>
        <v>7108068.6500000004</v>
      </c>
      <c r="F71" s="58">
        <f t="shared" si="1"/>
        <v>83.999657410446034</v>
      </c>
      <c r="G71" s="44"/>
    </row>
    <row r="72" spans="1:7" s="10" customFormat="1" ht="70.900000000000006" customHeight="1" x14ac:dyDescent="0.2">
      <c r="A72" s="35" t="s">
        <v>457</v>
      </c>
      <c r="B72" s="15" t="s">
        <v>85</v>
      </c>
      <c r="C72" s="16" t="s">
        <v>456</v>
      </c>
      <c r="D72" s="57">
        <v>8462021</v>
      </c>
      <c r="E72" s="57">
        <v>7108068.6500000004</v>
      </c>
      <c r="F72" s="58">
        <f t="shared" si="1"/>
        <v>83.999657410446034</v>
      </c>
      <c r="G72" s="44"/>
    </row>
    <row r="73" spans="1:7" s="10" customFormat="1" ht="42" customHeight="1" x14ac:dyDescent="0.2">
      <c r="A73" s="35" t="s">
        <v>104</v>
      </c>
      <c r="B73" s="15" t="s">
        <v>5</v>
      </c>
      <c r="C73" s="16" t="s">
        <v>105</v>
      </c>
      <c r="D73" s="57">
        <f>+D74</f>
        <v>5904176</v>
      </c>
      <c r="E73" s="57">
        <f t="shared" ref="E73" si="25">+E74</f>
        <v>3597388.64</v>
      </c>
      <c r="F73" s="58">
        <f t="shared" si="1"/>
        <v>60.929563075355475</v>
      </c>
      <c r="G73" s="44"/>
    </row>
    <row r="74" spans="1:7" s="10" customFormat="1" ht="33.6" customHeight="1" x14ac:dyDescent="0.2">
      <c r="A74" s="35" t="s">
        <v>106</v>
      </c>
      <c r="B74" s="15" t="s">
        <v>5</v>
      </c>
      <c r="C74" s="16" t="s">
        <v>107</v>
      </c>
      <c r="D74" s="57">
        <f>+D75</f>
        <v>5904176</v>
      </c>
      <c r="E74" s="57">
        <f>+E75</f>
        <v>3597388.64</v>
      </c>
      <c r="F74" s="58">
        <f t="shared" si="1"/>
        <v>60.929563075355475</v>
      </c>
      <c r="G74" s="44"/>
    </row>
    <row r="75" spans="1:7" s="10" customFormat="1" ht="43.15" customHeight="1" x14ac:dyDescent="0.2">
      <c r="A75" s="35" t="s">
        <v>458</v>
      </c>
      <c r="B75" s="15" t="s">
        <v>85</v>
      </c>
      <c r="C75" s="16" t="s">
        <v>459</v>
      </c>
      <c r="D75" s="57">
        <v>5904176</v>
      </c>
      <c r="E75" s="57">
        <v>3597388.64</v>
      </c>
      <c r="F75" s="58">
        <f t="shared" si="1"/>
        <v>60.929563075355475</v>
      </c>
      <c r="G75" s="44"/>
    </row>
    <row r="76" spans="1:7" s="10" customFormat="1" ht="44.45" customHeight="1" x14ac:dyDescent="0.2">
      <c r="A76" s="40" t="s">
        <v>479</v>
      </c>
      <c r="B76" s="15" t="s">
        <v>5</v>
      </c>
      <c r="C76" s="70" t="s">
        <v>502</v>
      </c>
      <c r="D76" s="57">
        <f>D77</f>
        <v>0</v>
      </c>
      <c r="E76" s="57">
        <f>E77</f>
        <v>3271.35</v>
      </c>
      <c r="F76" s="58">
        <v>0</v>
      </c>
      <c r="G76" s="44"/>
    </row>
    <row r="77" spans="1:7" s="10" customFormat="1" ht="43.15" customHeight="1" x14ac:dyDescent="0.2">
      <c r="A77" s="40" t="s">
        <v>480</v>
      </c>
      <c r="B77" s="15" t="s">
        <v>5</v>
      </c>
      <c r="C77" s="70" t="s">
        <v>503</v>
      </c>
      <c r="D77" s="57">
        <f>D78</f>
        <v>0</v>
      </c>
      <c r="E77" s="57">
        <f>E78</f>
        <v>3271.35</v>
      </c>
      <c r="F77" s="58">
        <v>0</v>
      </c>
      <c r="G77" s="44"/>
    </row>
    <row r="78" spans="1:7" s="10" customFormat="1" ht="83.45" customHeight="1" x14ac:dyDescent="0.2">
      <c r="A78" s="40" t="s">
        <v>481</v>
      </c>
      <c r="B78" s="15" t="s">
        <v>90</v>
      </c>
      <c r="C78" s="70" t="s">
        <v>504</v>
      </c>
      <c r="D78" s="57">
        <v>0</v>
      </c>
      <c r="E78" s="57">
        <v>3271.35</v>
      </c>
      <c r="F78" s="58">
        <v>0</v>
      </c>
      <c r="G78" s="44"/>
    </row>
    <row r="79" spans="1:7" s="10" customFormat="1" ht="55.9" customHeight="1" x14ac:dyDescent="0.2">
      <c r="A79" s="60" t="s">
        <v>482</v>
      </c>
      <c r="B79" s="15" t="s">
        <v>5</v>
      </c>
      <c r="C79" s="70" t="s">
        <v>485</v>
      </c>
      <c r="D79" s="57">
        <f>D80</f>
        <v>0</v>
      </c>
      <c r="E79" s="57">
        <f>E80</f>
        <v>28791.61</v>
      </c>
      <c r="F79" s="58">
        <v>0</v>
      </c>
      <c r="G79" s="44"/>
    </row>
    <row r="80" spans="1:7" s="10" customFormat="1" ht="56.45" customHeight="1" x14ac:dyDescent="0.2">
      <c r="A80" s="60" t="s">
        <v>483</v>
      </c>
      <c r="B80" s="15" t="s">
        <v>5</v>
      </c>
      <c r="C80" s="70" t="s">
        <v>505</v>
      </c>
      <c r="D80" s="57">
        <f>D81</f>
        <v>0</v>
      </c>
      <c r="E80" s="57">
        <f>E81</f>
        <v>28791.61</v>
      </c>
      <c r="F80" s="58">
        <v>0</v>
      </c>
      <c r="G80" s="44"/>
    </row>
    <row r="81" spans="1:7" s="10" customFormat="1" ht="119.45" customHeight="1" x14ac:dyDescent="0.2">
      <c r="A81" s="60" t="s">
        <v>484</v>
      </c>
      <c r="B81" s="15" t="s">
        <v>85</v>
      </c>
      <c r="C81" s="70" t="s">
        <v>486</v>
      </c>
      <c r="D81" s="57">
        <v>0</v>
      </c>
      <c r="E81" s="57">
        <v>28791.61</v>
      </c>
      <c r="F81" s="58">
        <v>0</v>
      </c>
      <c r="G81" s="44"/>
    </row>
    <row r="82" spans="1:7" s="10" customFormat="1" ht="26.45" customHeight="1" x14ac:dyDescent="0.2">
      <c r="A82" s="35" t="s">
        <v>108</v>
      </c>
      <c r="B82" s="15" t="s">
        <v>5</v>
      </c>
      <c r="C82" s="16" t="s">
        <v>109</v>
      </c>
      <c r="D82" s="57">
        <f t="shared" ref="D82:E83" si="26">+D83</f>
        <v>597504</v>
      </c>
      <c r="E82" s="57">
        <f t="shared" si="26"/>
        <v>938171</v>
      </c>
      <c r="F82" s="58">
        <f t="shared" ref="F82:F141" si="27">E82/D82*100</f>
        <v>157.01501579905741</v>
      </c>
      <c r="G82" s="44"/>
    </row>
    <row r="83" spans="1:7" s="10" customFormat="1" ht="38.450000000000003" customHeight="1" x14ac:dyDescent="0.2">
      <c r="A83" s="35" t="s">
        <v>110</v>
      </c>
      <c r="B83" s="15" t="s">
        <v>5</v>
      </c>
      <c r="C83" s="16" t="s">
        <v>111</v>
      </c>
      <c r="D83" s="57">
        <f t="shared" si="26"/>
        <v>597504</v>
      </c>
      <c r="E83" s="57">
        <f t="shared" si="26"/>
        <v>938171</v>
      </c>
      <c r="F83" s="58">
        <f t="shared" si="27"/>
        <v>157.01501579905741</v>
      </c>
      <c r="G83" s="44"/>
    </row>
    <row r="84" spans="1:7" s="10" customFormat="1" ht="45" customHeight="1" x14ac:dyDescent="0.2">
      <c r="A84" s="35" t="s">
        <v>112</v>
      </c>
      <c r="B84" s="15" t="s">
        <v>85</v>
      </c>
      <c r="C84" s="16" t="s">
        <v>113</v>
      </c>
      <c r="D84" s="57">
        <v>597504</v>
      </c>
      <c r="E84" s="57">
        <v>938171</v>
      </c>
      <c r="F84" s="58">
        <f t="shared" si="27"/>
        <v>157.01501579905741</v>
      </c>
      <c r="G84" s="44"/>
    </row>
    <row r="85" spans="1:7" s="10" customFormat="1" ht="72" customHeight="1" x14ac:dyDescent="0.2">
      <c r="A85" s="12" t="s">
        <v>114</v>
      </c>
      <c r="B85" s="15" t="s">
        <v>5</v>
      </c>
      <c r="C85" s="16" t="s">
        <v>115</v>
      </c>
      <c r="D85" s="57">
        <f t="shared" ref="D85:E85" si="28">+D86+D91</f>
        <v>16876383</v>
      </c>
      <c r="E85" s="57">
        <f t="shared" si="28"/>
        <v>13822888.950000001</v>
      </c>
      <c r="F85" s="58">
        <f t="shared" si="27"/>
        <v>81.906703290628101</v>
      </c>
      <c r="G85" s="44"/>
    </row>
    <row r="86" spans="1:7" s="10" customFormat="1" ht="69.599999999999994" customHeight="1" x14ac:dyDescent="0.2">
      <c r="A86" s="12" t="s">
        <v>116</v>
      </c>
      <c r="B86" s="15" t="s">
        <v>5</v>
      </c>
      <c r="C86" s="59" t="s">
        <v>117</v>
      </c>
      <c r="D86" s="57">
        <f t="shared" ref="D86:E87" si="29">+D87</f>
        <v>6350000</v>
      </c>
      <c r="E86" s="57">
        <f t="shared" si="29"/>
        <v>5703673.3300000001</v>
      </c>
      <c r="F86" s="58">
        <f t="shared" si="27"/>
        <v>89.821627244094486</v>
      </c>
      <c r="G86" s="44"/>
    </row>
    <row r="87" spans="1:7" s="10" customFormat="1" ht="70.150000000000006" customHeight="1" x14ac:dyDescent="0.2">
      <c r="A87" s="12" t="s">
        <v>118</v>
      </c>
      <c r="B87" s="15" t="s">
        <v>5</v>
      </c>
      <c r="C87" s="16" t="s">
        <v>119</v>
      </c>
      <c r="D87" s="57">
        <f t="shared" si="29"/>
        <v>6350000</v>
      </c>
      <c r="E87" s="57">
        <f t="shared" si="29"/>
        <v>5703673.3300000001</v>
      </c>
      <c r="F87" s="58">
        <f t="shared" si="27"/>
        <v>89.821627244094486</v>
      </c>
      <c r="G87" s="44"/>
    </row>
    <row r="88" spans="1:7" s="10" customFormat="1" ht="83.45" customHeight="1" x14ac:dyDescent="0.2">
      <c r="A88" s="37" t="s">
        <v>120</v>
      </c>
      <c r="B88" s="15" t="s">
        <v>5</v>
      </c>
      <c r="C88" s="16" t="s">
        <v>121</v>
      </c>
      <c r="D88" s="57">
        <f>+D89+D90</f>
        <v>6350000</v>
      </c>
      <c r="E88" s="57">
        <f t="shared" ref="E88" si="30">+E89+E90</f>
        <v>5703673.3300000001</v>
      </c>
      <c r="F88" s="58">
        <f t="shared" si="27"/>
        <v>89.821627244094486</v>
      </c>
      <c r="G88" s="44"/>
    </row>
    <row r="89" spans="1:7" s="10" customFormat="1" ht="82.9" customHeight="1" x14ac:dyDescent="0.2">
      <c r="A89" s="38" t="s">
        <v>122</v>
      </c>
      <c r="B89" s="15" t="s">
        <v>90</v>
      </c>
      <c r="C89" s="16" t="s">
        <v>123</v>
      </c>
      <c r="D89" s="57">
        <v>6000000</v>
      </c>
      <c r="E89" s="57">
        <v>5301005.37</v>
      </c>
      <c r="F89" s="58">
        <f t="shared" si="27"/>
        <v>88.35008950000001</v>
      </c>
      <c r="G89" s="44"/>
    </row>
    <row r="90" spans="1:7" s="10" customFormat="1" ht="81.599999999999994" customHeight="1" x14ac:dyDescent="0.2">
      <c r="A90" s="38" t="s">
        <v>124</v>
      </c>
      <c r="B90" s="15" t="s">
        <v>90</v>
      </c>
      <c r="C90" s="16" t="s">
        <v>125</v>
      </c>
      <c r="D90" s="57">
        <v>350000</v>
      </c>
      <c r="E90" s="57">
        <v>402667.96</v>
      </c>
      <c r="F90" s="58">
        <f t="shared" si="27"/>
        <v>115.04798857142858</v>
      </c>
      <c r="G90" s="44"/>
    </row>
    <row r="91" spans="1:7" s="10" customFormat="1" ht="85.9" customHeight="1" x14ac:dyDescent="0.2">
      <c r="A91" s="37" t="s">
        <v>327</v>
      </c>
      <c r="B91" s="15" t="s">
        <v>5</v>
      </c>
      <c r="C91" s="16" t="s">
        <v>326</v>
      </c>
      <c r="D91" s="57">
        <f>+D92</f>
        <v>10526383</v>
      </c>
      <c r="E91" s="57">
        <f t="shared" ref="E91" si="31">+E92</f>
        <v>8119215.620000001</v>
      </c>
      <c r="F91" s="58">
        <f t="shared" si="27"/>
        <v>77.13205590182308</v>
      </c>
      <c r="G91" s="44"/>
    </row>
    <row r="92" spans="1:7" s="10" customFormat="1" ht="82.9" customHeight="1" x14ac:dyDescent="0.2">
      <c r="A92" s="37" t="s">
        <v>328</v>
      </c>
      <c r="B92" s="15" t="s">
        <v>5</v>
      </c>
      <c r="C92" s="16" t="s">
        <v>461</v>
      </c>
      <c r="D92" s="57">
        <f>+D93+D97+D101</f>
        <v>10526383</v>
      </c>
      <c r="E92" s="57">
        <f>+E93+E97+E100</f>
        <v>8119215.620000001</v>
      </c>
      <c r="F92" s="58">
        <f t="shared" si="27"/>
        <v>77.13205590182308</v>
      </c>
      <c r="G92" s="44"/>
    </row>
    <row r="93" spans="1:7" s="10" customFormat="1" ht="82.15" customHeight="1" x14ac:dyDescent="0.2">
      <c r="A93" s="37" t="s">
        <v>328</v>
      </c>
      <c r="B93" s="15" t="s">
        <v>5</v>
      </c>
      <c r="C93" s="16" t="s">
        <v>331</v>
      </c>
      <c r="D93" s="57">
        <f>D94+D95+D96</f>
        <v>6074033</v>
      </c>
      <c r="E93" s="57">
        <f>E94+E95+E96</f>
        <v>4077217.2500000005</v>
      </c>
      <c r="F93" s="58">
        <f t="shared" si="27"/>
        <v>67.125372055107377</v>
      </c>
      <c r="G93" s="44"/>
    </row>
    <row r="94" spans="1:7" s="10" customFormat="1" ht="97.15" customHeight="1" x14ac:dyDescent="0.2">
      <c r="A94" s="12" t="s">
        <v>334</v>
      </c>
      <c r="B94" s="15" t="s">
        <v>85</v>
      </c>
      <c r="C94" s="16" t="s">
        <v>329</v>
      </c>
      <c r="D94" s="57">
        <v>6074033</v>
      </c>
      <c r="E94" s="57">
        <v>4022187.22</v>
      </c>
      <c r="F94" s="58">
        <f t="shared" si="27"/>
        <v>66.21938372741802</v>
      </c>
      <c r="G94" s="44"/>
    </row>
    <row r="95" spans="1:7" s="10" customFormat="1" ht="111" customHeight="1" x14ac:dyDescent="0.2">
      <c r="A95" s="12" t="s">
        <v>375</v>
      </c>
      <c r="B95" s="15" t="s">
        <v>85</v>
      </c>
      <c r="C95" s="69" t="s">
        <v>338</v>
      </c>
      <c r="D95" s="57">
        <v>0</v>
      </c>
      <c r="E95" s="57">
        <v>10575.83</v>
      </c>
      <c r="F95" s="58">
        <v>0</v>
      </c>
      <c r="G95" s="44"/>
    </row>
    <row r="96" spans="1:7" s="10" customFormat="1" ht="124.9" customHeight="1" x14ac:dyDescent="0.2">
      <c r="A96" s="12" t="s">
        <v>431</v>
      </c>
      <c r="B96" s="15" t="s">
        <v>85</v>
      </c>
      <c r="C96" s="69" t="s">
        <v>401</v>
      </c>
      <c r="D96" s="57">
        <v>0</v>
      </c>
      <c r="E96" s="57">
        <v>44454.2</v>
      </c>
      <c r="F96" s="58">
        <v>0</v>
      </c>
      <c r="G96" s="44"/>
    </row>
    <row r="97" spans="1:7" s="10" customFormat="1" ht="84" customHeight="1" x14ac:dyDescent="0.2">
      <c r="A97" s="37" t="s">
        <v>328</v>
      </c>
      <c r="B97" s="15" t="s">
        <v>5</v>
      </c>
      <c r="C97" s="16" t="s">
        <v>332</v>
      </c>
      <c r="D97" s="57">
        <f>+D98+D99</f>
        <v>2206910</v>
      </c>
      <c r="E97" s="57">
        <f>+E98+E99</f>
        <v>1872692.45</v>
      </c>
      <c r="F97" s="58">
        <f t="shared" si="27"/>
        <v>84.855859550230861</v>
      </c>
      <c r="G97" s="44"/>
    </row>
    <row r="98" spans="1:7" s="10" customFormat="1" ht="110.45" customHeight="1" x14ac:dyDescent="0.2">
      <c r="A98" s="12" t="s">
        <v>333</v>
      </c>
      <c r="B98" s="15" t="s">
        <v>85</v>
      </c>
      <c r="C98" s="16" t="s">
        <v>330</v>
      </c>
      <c r="D98" s="57">
        <v>2206910</v>
      </c>
      <c r="E98" s="57">
        <v>1865464.13</v>
      </c>
      <c r="F98" s="58">
        <f t="shared" si="27"/>
        <v>84.528328296124442</v>
      </c>
      <c r="G98" s="44"/>
    </row>
    <row r="99" spans="1:7" s="10" customFormat="1" ht="123" customHeight="1" x14ac:dyDescent="0.2">
      <c r="A99" s="12" t="s">
        <v>377</v>
      </c>
      <c r="B99" s="15" t="s">
        <v>85</v>
      </c>
      <c r="C99" s="69" t="s">
        <v>376</v>
      </c>
      <c r="D99" s="57">
        <v>0</v>
      </c>
      <c r="E99" s="57">
        <v>7228.32</v>
      </c>
      <c r="F99" s="58">
        <v>0</v>
      </c>
      <c r="G99" s="44"/>
    </row>
    <row r="100" spans="1:7" s="10" customFormat="1" ht="85.15" customHeight="1" x14ac:dyDescent="0.2">
      <c r="A100" s="12" t="s">
        <v>328</v>
      </c>
      <c r="B100" s="15" t="s">
        <v>5</v>
      </c>
      <c r="C100" s="69" t="s">
        <v>335</v>
      </c>
      <c r="D100" s="57">
        <f>+D101+D102+D103</f>
        <v>2245440</v>
      </c>
      <c r="E100" s="57">
        <f>+E101+E102+E103</f>
        <v>2169305.9200000004</v>
      </c>
      <c r="F100" s="58">
        <f t="shared" si="27"/>
        <v>96.609391477839551</v>
      </c>
      <c r="G100" s="44"/>
    </row>
    <row r="101" spans="1:7" s="10" customFormat="1" ht="101.45" customHeight="1" x14ac:dyDescent="0.2">
      <c r="A101" s="12" t="s">
        <v>337</v>
      </c>
      <c r="B101" s="15" t="s">
        <v>85</v>
      </c>
      <c r="C101" s="69" t="s">
        <v>336</v>
      </c>
      <c r="D101" s="57">
        <v>2245440</v>
      </c>
      <c r="E101" s="57">
        <v>2160590.41</v>
      </c>
      <c r="F101" s="58">
        <f t="shared" si="27"/>
        <v>96.221248842097779</v>
      </c>
      <c r="G101" s="44"/>
    </row>
    <row r="102" spans="1:7" s="10" customFormat="1" ht="99.6" customHeight="1" x14ac:dyDescent="0.2">
      <c r="A102" s="12" t="s">
        <v>379</v>
      </c>
      <c r="B102" s="15" t="s">
        <v>85</v>
      </c>
      <c r="C102" s="69" t="s">
        <v>378</v>
      </c>
      <c r="D102" s="57">
        <v>0</v>
      </c>
      <c r="E102" s="57">
        <v>8418.7900000000009</v>
      </c>
      <c r="F102" s="58">
        <v>0</v>
      </c>
      <c r="G102" s="44"/>
    </row>
    <row r="103" spans="1:7" s="17" customFormat="1" ht="117.6" customHeight="1" x14ac:dyDescent="0.2">
      <c r="A103" s="61" t="s">
        <v>506</v>
      </c>
      <c r="B103" s="15" t="s">
        <v>85</v>
      </c>
      <c r="C103" s="69" t="s">
        <v>464</v>
      </c>
      <c r="D103" s="57">
        <v>0</v>
      </c>
      <c r="E103" s="57">
        <v>296.72000000000003</v>
      </c>
      <c r="F103" s="58">
        <v>0</v>
      </c>
      <c r="G103" s="44"/>
    </row>
    <row r="104" spans="1:7" s="10" customFormat="1" ht="14.45" customHeight="1" x14ac:dyDescent="0.2">
      <c r="A104" s="13" t="s">
        <v>126</v>
      </c>
      <c r="B104" s="15" t="s">
        <v>5</v>
      </c>
      <c r="C104" s="16" t="s">
        <v>127</v>
      </c>
      <c r="D104" s="57">
        <f>+D105+D111</f>
        <v>30962358.030000001</v>
      </c>
      <c r="E104" s="57">
        <f>+E105+E111</f>
        <v>24690820.190000001</v>
      </c>
      <c r="F104" s="58">
        <f t="shared" si="27"/>
        <v>79.744637556598917</v>
      </c>
      <c r="G104" s="44"/>
    </row>
    <row r="105" spans="1:7" s="10" customFormat="1" ht="18.600000000000001" customHeight="1" x14ac:dyDescent="0.2">
      <c r="A105" s="12" t="s">
        <v>128</v>
      </c>
      <c r="B105" s="15" t="s">
        <v>5</v>
      </c>
      <c r="C105" s="16" t="s">
        <v>129</v>
      </c>
      <c r="D105" s="71">
        <f>+D106+D107+D108</f>
        <v>30511337.030000001</v>
      </c>
      <c r="E105" s="71">
        <f>+E106+E107+E108</f>
        <v>24366402.960000001</v>
      </c>
      <c r="F105" s="58">
        <f t="shared" si="27"/>
        <v>79.860161277239186</v>
      </c>
      <c r="G105" s="44"/>
    </row>
    <row r="106" spans="1:7" s="10" customFormat="1" ht="25.5" x14ac:dyDescent="0.2">
      <c r="A106" s="12" t="s">
        <v>130</v>
      </c>
      <c r="B106" s="15" t="s">
        <v>131</v>
      </c>
      <c r="C106" s="16" t="s">
        <v>132</v>
      </c>
      <c r="D106" s="57">
        <v>2423146.73</v>
      </c>
      <c r="E106" s="57">
        <v>1903487.71</v>
      </c>
      <c r="F106" s="58">
        <f t="shared" si="27"/>
        <v>78.554372561664891</v>
      </c>
      <c r="G106" s="44"/>
    </row>
    <row r="107" spans="1:7" s="10" customFormat="1" ht="12.75" x14ac:dyDescent="0.2">
      <c r="A107" s="12" t="s">
        <v>133</v>
      </c>
      <c r="B107" s="15" t="s">
        <v>131</v>
      </c>
      <c r="C107" s="16" t="s">
        <v>134</v>
      </c>
      <c r="D107" s="57">
        <v>25129430.300000001</v>
      </c>
      <c r="E107" s="57">
        <v>20129439.890000001</v>
      </c>
      <c r="F107" s="58">
        <f t="shared" si="27"/>
        <v>80.103049092999129</v>
      </c>
      <c r="G107" s="44"/>
    </row>
    <row r="108" spans="1:7" s="10" customFormat="1" ht="12.75" x14ac:dyDescent="0.2">
      <c r="A108" s="12" t="s">
        <v>135</v>
      </c>
      <c r="B108" s="15" t="s">
        <v>5</v>
      </c>
      <c r="C108" s="16" t="s">
        <v>136</v>
      </c>
      <c r="D108" s="57">
        <f t="shared" ref="D108:E108" si="32">+D109+D110</f>
        <v>2958760</v>
      </c>
      <c r="E108" s="57">
        <f t="shared" si="32"/>
        <v>2333475.36</v>
      </c>
      <c r="F108" s="58">
        <f t="shared" si="27"/>
        <v>78.866665765388206</v>
      </c>
      <c r="G108" s="44"/>
    </row>
    <row r="109" spans="1:7" s="10" customFormat="1" ht="12.75" x14ac:dyDescent="0.2">
      <c r="A109" s="12" t="s">
        <v>137</v>
      </c>
      <c r="B109" s="15" t="s">
        <v>131</v>
      </c>
      <c r="C109" s="16" t="s">
        <v>138</v>
      </c>
      <c r="D109" s="57">
        <v>2835500</v>
      </c>
      <c r="E109" s="57">
        <v>2347610.17</v>
      </c>
      <c r="F109" s="58">
        <f t="shared" si="27"/>
        <v>82.793516840063475</v>
      </c>
      <c r="G109" s="44"/>
    </row>
    <row r="110" spans="1:7" s="10" customFormat="1" ht="12.75" x14ac:dyDescent="0.2">
      <c r="A110" s="12" t="s">
        <v>139</v>
      </c>
      <c r="B110" s="15" t="s">
        <v>131</v>
      </c>
      <c r="C110" s="16" t="s">
        <v>140</v>
      </c>
      <c r="D110" s="57">
        <v>123260</v>
      </c>
      <c r="E110" s="57">
        <v>-14134.81</v>
      </c>
      <c r="F110" s="58">
        <f t="shared" si="27"/>
        <v>-11.467475255557357</v>
      </c>
      <c r="G110" s="44"/>
    </row>
    <row r="111" spans="1:7" s="10" customFormat="1" ht="12.75" x14ac:dyDescent="0.2">
      <c r="A111" s="12" t="s">
        <v>141</v>
      </c>
      <c r="B111" s="15" t="s">
        <v>5</v>
      </c>
      <c r="C111" s="16" t="s">
        <v>142</v>
      </c>
      <c r="D111" s="57">
        <f t="shared" ref="D111:E112" si="33">+D112</f>
        <v>451021</v>
      </c>
      <c r="E111" s="57">
        <f t="shared" si="33"/>
        <v>324417.23</v>
      </c>
      <c r="F111" s="58">
        <f t="shared" si="27"/>
        <v>71.929517694298042</v>
      </c>
      <c r="G111" s="44"/>
    </row>
    <row r="112" spans="1:7" s="10" customFormat="1" ht="32.450000000000003" customHeight="1" x14ac:dyDescent="0.2">
      <c r="A112" s="12" t="s">
        <v>143</v>
      </c>
      <c r="B112" s="15" t="s">
        <v>5</v>
      </c>
      <c r="C112" s="16" t="s">
        <v>144</v>
      </c>
      <c r="D112" s="57">
        <f t="shared" si="33"/>
        <v>451021</v>
      </c>
      <c r="E112" s="57">
        <f t="shared" si="33"/>
        <v>324417.23</v>
      </c>
      <c r="F112" s="58">
        <f t="shared" si="27"/>
        <v>71.929517694298042</v>
      </c>
      <c r="G112" s="44"/>
    </row>
    <row r="113" spans="1:7" s="10" customFormat="1" ht="45" customHeight="1" x14ac:dyDescent="0.2">
      <c r="A113" s="12" t="s">
        <v>145</v>
      </c>
      <c r="B113" s="15" t="s">
        <v>85</v>
      </c>
      <c r="C113" s="16" t="s">
        <v>146</v>
      </c>
      <c r="D113" s="57">
        <v>451021</v>
      </c>
      <c r="E113" s="57">
        <v>324417.23</v>
      </c>
      <c r="F113" s="58">
        <f t="shared" si="27"/>
        <v>71.929517694298042</v>
      </c>
      <c r="G113" s="44"/>
    </row>
    <row r="114" spans="1:7" s="10" customFormat="1" ht="31.9" customHeight="1" x14ac:dyDescent="0.2">
      <c r="A114" s="12" t="s">
        <v>147</v>
      </c>
      <c r="B114" s="15" t="s">
        <v>5</v>
      </c>
      <c r="C114" s="16" t="s">
        <v>148</v>
      </c>
      <c r="D114" s="57">
        <f>+D119+D115</f>
        <v>1649963.45</v>
      </c>
      <c r="E114" s="57">
        <f>+E119+E115</f>
        <v>2718770.34</v>
      </c>
      <c r="F114" s="58">
        <f t="shared" si="27"/>
        <v>164.77761007372618</v>
      </c>
      <c r="G114" s="44"/>
    </row>
    <row r="115" spans="1:7" s="10" customFormat="1" ht="18.600000000000001" customHeight="1" x14ac:dyDescent="0.2">
      <c r="A115" s="12" t="s">
        <v>149</v>
      </c>
      <c r="B115" s="15" t="s">
        <v>5</v>
      </c>
      <c r="C115" s="16" t="s">
        <v>150</v>
      </c>
      <c r="D115" s="57">
        <f t="shared" ref="D115:E116" si="34">+D116</f>
        <v>69583</v>
      </c>
      <c r="E115" s="57">
        <f t="shared" si="34"/>
        <v>39600</v>
      </c>
      <c r="F115" s="58">
        <f t="shared" si="27"/>
        <v>56.910452265639599</v>
      </c>
      <c r="G115" s="44"/>
    </row>
    <row r="116" spans="1:7" s="10" customFormat="1" ht="18.600000000000001" customHeight="1" x14ac:dyDescent="0.2">
      <c r="A116" s="12" t="s">
        <v>151</v>
      </c>
      <c r="B116" s="15" t="s">
        <v>5</v>
      </c>
      <c r="C116" s="16" t="s">
        <v>152</v>
      </c>
      <c r="D116" s="57">
        <f t="shared" si="34"/>
        <v>69583</v>
      </c>
      <c r="E116" s="57">
        <f t="shared" si="34"/>
        <v>39600</v>
      </c>
      <c r="F116" s="58">
        <f t="shared" si="27"/>
        <v>56.910452265639599</v>
      </c>
      <c r="G116" s="44"/>
    </row>
    <row r="117" spans="1:7" s="10" customFormat="1" ht="36" customHeight="1" x14ac:dyDescent="0.2">
      <c r="A117" s="12" t="s">
        <v>153</v>
      </c>
      <c r="B117" s="15" t="s">
        <v>5</v>
      </c>
      <c r="C117" s="69" t="s">
        <v>154</v>
      </c>
      <c r="D117" s="57">
        <f t="shared" ref="D117:E117" si="35">SUM(D118:D118)</f>
        <v>69583</v>
      </c>
      <c r="E117" s="57">
        <f t="shared" si="35"/>
        <v>39600</v>
      </c>
      <c r="F117" s="58">
        <f t="shared" si="27"/>
        <v>56.910452265639599</v>
      </c>
      <c r="G117" s="44"/>
    </row>
    <row r="118" spans="1:7" s="10" customFormat="1" ht="56.45" customHeight="1" x14ac:dyDescent="0.2">
      <c r="A118" s="21" t="s">
        <v>155</v>
      </c>
      <c r="B118" s="15" t="s">
        <v>85</v>
      </c>
      <c r="C118" s="69" t="s">
        <v>156</v>
      </c>
      <c r="D118" s="57">
        <v>69583</v>
      </c>
      <c r="E118" s="57">
        <v>39600</v>
      </c>
      <c r="F118" s="58">
        <f t="shared" si="27"/>
        <v>56.910452265639599</v>
      </c>
      <c r="G118" s="44"/>
    </row>
    <row r="119" spans="1:7" s="10" customFormat="1" ht="21.6" customHeight="1" x14ac:dyDescent="0.2">
      <c r="A119" s="12" t="s">
        <v>157</v>
      </c>
      <c r="B119" s="15" t="s">
        <v>5</v>
      </c>
      <c r="C119" s="16" t="s">
        <v>158</v>
      </c>
      <c r="D119" s="57">
        <f t="shared" ref="D119:E120" si="36">+D120</f>
        <v>1580380.45</v>
      </c>
      <c r="E119" s="57">
        <f t="shared" si="36"/>
        <v>2679170.34</v>
      </c>
      <c r="F119" s="58">
        <f t="shared" si="27"/>
        <v>169.52692245718427</v>
      </c>
      <c r="G119" s="44"/>
    </row>
    <row r="120" spans="1:7" s="10" customFormat="1" ht="18.600000000000001" customHeight="1" x14ac:dyDescent="0.2">
      <c r="A120" s="12" t="s">
        <v>159</v>
      </c>
      <c r="B120" s="15" t="s">
        <v>5</v>
      </c>
      <c r="C120" s="16" t="s">
        <v>160</v>
      </c>
      <c r="D120" s="57">
        <f t="shared" si="36"/>
        <v>1580380.45</v>
      </c>
      <c r="E120" s="57">
        <f t="shared" si="36"/>
        <v>2679170.34</v>
      </c>
      <c r="F120" s="58">
        <f t="shared" si="27"/>
        <v>169.52692245718427</v>
      </c>
      <c r="G120" s="44"/>
    </row>
    <row r="121" spans="1:7" s="10" customFormat="1" ht="18" customHeight="1" x14ac:dyDescent="0.2">
      <c r="A121" s="12" t="s">
        <v>161</v>
      </c>
      <c r="B121" s="15" t="s">
        <v>5</v>
      </c>
      <c r="C121" s="16" t="s">
        <v>162</v>
      </c>
      <c r="D121" s="57">
        <f>+D127+D128+D124+D125+D126+D123+D122</f>
        <v>1580380.45</v>
      </c>
      <c r="E121" s="57">
        <f>+E127+E128+E124+E125+E126+E123+E122</f>
        <v>2679170.34</v>
      </c>
      <c r="F121" s="58">
        <f t="shared" si="27"/>
        <v>169.52692245718427</v>
      </c>
      <c r="G121" s="44"/>
    </row>
    <row r="122" spans="1:7" s="10" customFormat="1" ht="16.899999999999999" customHeight="1" x14ac:dyDescent="0.2">
      <c r="A122" s="13" t="s">
        <v>161</v>
      </c>
      <c r="B122" s="15" t="s">
        <v>285</v>
      </c>
      <c r="C122" s="16" t="s">
        <v>162</v>
      </c>
      <c r="D122" s="57">
        <v>6323.71</v>
      </c>
      <c r="E122" s="57">
        <v>10523.71</v>
      </c>
      <c r="F122" s="58">
        <f t="shared" si="27"/>
        <v>166.41670791355074</v>
      </c>
      <c r="G122" s="44"/>
    </row>
    <row r="123" spans="1:7" s="10" customFormat="1" ht="18.600000000000001" customHeight="1" x14ac:dyDescent="0.2">
      <c r="A123" s="13" t="s">
        <v>161</v>
      </c>
      <c r="B123" s="15" t="s">
        <v>85</v>
      </c>
      <c r="C123" s="16" t="s">
        <v>162</v>
      </c>
      <c r="D123" s="57">
        <v>21259</v>
      </c>
      <c r="E123" s="57">
        <v>21258.25</v>
      </c>
      <c r="F123" s="57">
        <f t="shared" si="27"/>
        <v>99.996472082412154</v>
      </c>
      <c r="G123" s="44"/>
    </row>
    <row r="124" spans="1:7" s="10" customFormat="1" ht="16.899999999999999" customHeight="1" x14ac:dyDescent="0.2">
      <c r="A124" s="13" t="s">
        <v>161</v>
      </c>
      <c r="B124" s="15" t="s">
        <v>228</v>
      </c>
      <c r="C124" s="16" t="s">
        <v>162</v>
      </c>
      <c r="D124" s="57">
        <v>5613.98</v>
      </c>
      <c r="E124" s="57">
        <v>847546.04</v>
      </c>
      <c r="F124" s="58" t="s">
        <v>501</v>
      </c>
      <c r="G124" s="44"/>
    </row>
    <row r="125" spans="1:7" s="10" customFormat="1" ht="19.899999999999999" customHeight="1" x14ac:dyDescent="0.2">
      <c r="A125" s="13" t="s">
        <v>161</v>
      </c>
      <c r="B125" s="15" t="s">
        <v>380</v>
      </c>
      <c r="C125" s="16" t="s">
        <v>162</v>
      </c>
      <c r="D125" s="57">
        <v>183.76</v>
      </c>
      <c r="E125" s="57">
        <v>183.76</v>
      </c>
      <c r="F125" s="58">
        <f t="shared" si="27"/>
        <v>100</v>
      </c>
      <c r="G125" s="44"/>
    </row>
    <row r="126" spans="1:7" s="10" customFormat="1" ht="20.45" customHeight="1" x14ac:dyDescent="0.2">
      <c r="A126" s="13" t="s">
        <v>161</v>
      </c>
      <c r="B126" s="15" t="s">
        <v>90</v>
      </c>
      <c r="C126" s="16" t="s">
        <v>162</v>
      </c>
      <c r="D126" s="57">
        <v>0</v>
      </c>
      <c r="E126" s="57">
        <v>47570.58</v>
      </c>
      <c r="F126" s="58">
        <v>0</v>
      </c>
      <c r="G126" s="44"/>
    </row>
    <row r="127" spans="1:7" s="10" customFormat="1" ht="43.15" customHeight="1" x14ac:dyDescent="0.2">
      <c r="A127" s="13" t="s">
        <v>163</v>
      </c>
      <c r="B127" s="15" t="s">
        <v>90</v>
      </c>
      <c r="C127" s="16" t="s">
        <v>164</v>
      </c>
      <c r="D127" s="57">
        <v>787000</v>
      </c>
      <c r="E127" s="57">
        <v>766142</v>
      </c>
      <c r="F127" s="58">
        <f t="shared" si="27"/>
        <v>97.349682337992377</v>
      </c>
      <c r="G127" s="44"/>
    </row>
    <row r="128" spans="1:7" s="10" customFormat="1" ht="33" customHeight="1" x14ac:dyDescent="0.2">
      <c r="A128" s="21" t="s">
        <v>165</v>
      </c>
      <c r="B128" s="15" t="s">
        <v>90</v>
      </c>
      <c r="C128" s="16" t="s">
        <v>166</v>
      </c>
      <c r="D128" s="57">
        <v>760000</v>
      </c>
      <c r="E128" s="57">
        <v>985946</v>
      </c>
      <c r="F128" s="58">
        <f t="shared" si="27"/>
        <v>129.72973684210527</v>
      </c>
      <c r="G128" s="44"/>
    </row>
    <row r="129" spans="1:7" s="10" customFormat="1" ht="28.15" customHeight="1" x14ac:dyDescent="0.2">
      <c r="A129" s="12" t="s">
        <v>167</v>
      </c>
      <c r="B129" s="15" t="s">
        <v>5</v>
      </c>
      <c r="C129" s="16" t="s">
        <v>168</v>
      </c>
      <c r="D129" s="57">
        <f>+D130+D134</f>
        <v>5032032</v>
      </c>
      <c r="E129" s="57">
        <f>+E130+E134</f>
        <v>15619057.530000001</v>
      </c>
      <c r="F129" s="58" t="s">
        <v>501</v>
      </c>
      <c r="G129" s="44"/>
    </row>
    <row r="130" spans="1:7" s="10" customFormat="1" ht="70.900000000000006" customHeight="1" x14ac:dyDescent="0.2">
      <c r="A130" s="12" t="s">
        <v>169</v>
      </c>
      <c r="B130" s="72" t="s">
        <v>5</v>
      </c>
      <c r="C130" s="72" t="s">
        <v>170</v>
      </c>
      <c r="D130" s="57">
        <f t="shared" ref="D130:D131" si="37">+D131</f>
        <v>480000</v>
      </c>
      <c r="E130" s="57">
        <f>+E131</f>
        <v>6981433.1100000003</v>
      </c>
      <c r="F130" s="58" t="s">
        <v>501</v>
      </c>
      <c r="G130" s="44"/>
    </row>
    <row r="131" spans="1:7" s="10" customFormat="1" ht="81.599999999999994" customHeight="1" x14ac:dyDescent="0.2">
      <c r="A131" s="12" t="s">
        <v>171</v>
      </c>
      <c r="B131" s="72" t="s">
        <v>5</v>
      </c>
      <c r="C131" s="72" t="s">
        <v>172</v>
      </c>
      <c r="D131" s="57">
        <f t="shared" si="37"/>
        <v>480000</v>
      </c>
      <c r="E131" s="57">
        <f>+E132+E133</f>
        <v>6981433.1100000003</v>
      </c>
      <c r="F131" s="58" t="s">
        <v>501</v>
      </c>
      <c r="G131" s="44"/>
    </row>
    <row r="132" spans="1:7" s="10" customFormat="1" ht="83.45" customHeight="1" x14ac:dyDescent="0.2">
      <c r="A132" s="12" t="s">
        <v>508</v>
      </c>
      <c r="B132" s="72" t="s">
        <v>85</v>
      </c>
      <c r="C132" s="72" t="s">
        <v>507</v>
      </c>
      <c r="D132" s="57">
        <v>480000</v>
      </c>
      <c r="E132" s="57">
        <v>6980568.6100000003</v>
      </c>
      <c r="F132" s="58" t="s">
        <v>501</v>
      </c>
      <c r="G132" s="44"/>
    </row>
    <row r="133" spans="1:7" s="46" customFormat="1" ht="81.599999999999994" customHeight="1" x14ac:dyDescent="0.2">
      <c r="A133" s="12" t="s">
        <v>488</v>
      </c>
      <c r="B133" s="72" t="s">
        <v>85</v>
      </c>
      <c r="C133" s="72" t="s">
        <v>487</v>
      </c>
      <c r="D133" s="57">
        <v>0</v>
      </c>
      <c r="E133" s="57">
        <v>864.5</v>
      </c>
      <c r="F133" s="58">
        <v>0</v>
      </c>
      <c r="G133" s="45"/>
    </row>
    <row r="134" spans="1:7" s="10" customFormat="1" ht="29.45" customHeight="1" x14ac:dyDescent="0.2">
      <c r="A134" s="12" t="s">
        <v>173</v>
      </c>
      <c r="B134" s="72" t="s">
        <v>5</v>
      </c>
      <c r="C134" s="73" t="s">
        <v>174</v>
      </c>
      <c r="D134" s="57">
        <f t="shared" ref="D134:E134" si="38">+D135+D137</f>
        <v>4552032</v>
      </c>
      <c r="E134" s="57">
        <f t="shared" si="38"/>
        <v>8637624.4199999999</v>
      </c>
      <c r="F134" s="58">
        <f t="shared" si="27"/>
        <v>189.75315683193793</v>
      </c>
      <c r="G134" s="44"/>
    </row>
    <row r="135" spans="1:7" s="10" customFormat="1" ht="30.6" customHeight="1" x14ac:dyDescent="0.2">
      <c r="A135" s="12" t="s">
        <v>175</v>
      </c>
      <c r="B135" s="72" t="s">
        <v>5</v>
      </c>
      <c r="C135" s="73" t="s">
        <v>176</v>
      </c>
      <c r="D135" s="57">
        <f t="shared" ref="D135:E135" si="39">+D136</f>
        <v>3124052</v>
      </c>
      <c r="E135" s="57">
        <f t="shared" si="39"/>
        <v>7913866.3200000003</v>
      </c>
      <c r="F135" s="58" t="s">
        <v>501</v>
      </c>
      <c r="G135" s="44"/>
    </row>
    <row r="136" spans="1:7" s="10" customFormat="1" ht="45" customHeight="1" x14ac:dyDescent="0.2">
      <c r="A136" s="12" t="s">
        <v>177</v>
      </c>
      <c r="B136" s="72" t="s">
        <v>85</v>
      </c>
      <c r="C136" s="73" t="s">
        <v>178</v>
      </c>
      <c r="D136" s="57">
        <v>3124052</v>
      </c>
      <c r="E136" s="57">
        <v>7913866.3200000003</v>
      </c>
      <c r="F136" s="58" t="s">
        <v>501</v>
      </c>
      <c r="G136" s="44"/>
    </row>
    <row r="137" spans="1:7" s="10" customFormat="1" ht="42" customHeight="1" x14ac:dyDescent="0.2">
      <c r="A137" s="12" t="s">
        <v>179</v>
      </c>
      <c r="B137" s="72" t="s">
        <v>5</v>
      </c>
      <c r="C137" s="73" t="s">
        <v>180</v>
      </c>
      <c r="D137" s="57">
        <f t="shared" ref="D137:E137" si="40">+D138</f>
        <v>1427980</v>
      </c>
      <c r="E137" s="57">
        <f t="shared" si="40"/>
        <v>723758.1</v>
      </c>
      <c r="F137" s="58">
        <f t="shared" si="27"/>
        <v>50.684050196781463</v>
      </c>
      <c r="G137" s="44"/>
    </row>
    <row r="138" spans="1:7" s="10" customFormat="1" ht="42" customHeight="1" x14ac:dyDescent="0.2">
      <c r="A138" s="12" t="s">
        <v>181</v>
      </c>
      <c r="B138" s="72" t="s">
        <v>85</v>
      </c>
      <c r="C138" s="73" t="s">
        <v>182</v>
      </c>
      <c r="D138" s="57">
        <v>1427980</v>
      </c>
      <c r="E138" s="57">
        <v>723758.1</v>
      </c>
      <c r="F138" s="58">
        <f t="shared" si="27"/>
        <v>50.684050196781463</v>
      </c>
      <c r="G138" s="44"/>
    </row>
    <row r="139" spans="1:7" s="10" customFormat="1" ht="17.45" customHeight="1" x14ac:dyDescent="0.2">
      <c r="A139" s="12" t="s">
        <v>183</v>
      </c>
      <c r="B139" s="15" t="s">
        <v>5</v>
      </c>
      <c r="C139" s="16" t="s">
        <v>184</v>
      </c>
      <c r="D139" s="57">
        <f>D140+D170+D172+D186+D204</f>
        <v>10835102</v>
      </c>
      <c r="E139" s="57">
        <f>E140+E170+E172+E186+E204</f>
        <v>10601379.950000003</v>
      </c>
      <c r="F139" s="58">
        <f t="shared" si="27"/>
        <v>97.842917860856346</v>
      </c>
      <c r="G139" s="44"/>
    </row>
    <row r="140" spans="1:7" s="10" customFormat="1" ht="30.6" customHeight="1" x14ac:dyDescent="0.2">
      <c r="A140" s="12" t="s">
        <v>185</v>
      </c>
      <c r="B140" s="15" t="s">
        <v>5</v>
      </c>
      <c r="C140" s="16" t="s">
        <v>186</v>
      </c>
      <c r="D140" s="57">
        <f>+D141+D144+D147+D158+D164+D167+D150+D156+D162+D154+D152+D160</f>
        <v>4373120</v>
      </c>
      <c r="E140" s="57">
        <f>+E141+E144+E147+E158+E164+E167+E150+E156+E162+E154+E152+E160</f>
        <v>3145754.5600000005</v>
      </c>
      <c r="F140" s="58">
        <f t="shared" si="27"/>
        <v>71.933872384018755</v>
      </c>
      <c r="G140" s="44"/>
    </row>
    <row r="141" spans="1:7" s="10" customFormat="1" ht="45" customHeight="1" x14ac:dyDescent="0.2">
      <c r="A141" s="12" t="s">
        <v>187</v>
      </c>
      <c r="B141" s="15" t="s">
        <v>5</v>
      </c>
      <c r="C141" s="69" t="s">
        <v>188</v>
      </c>
      <c r="D141" s="57">
        <f>+D142+D143</f>
        <v>24230</v>
      </c>
      <c r="E141" s="57">
        <f t="shared" ref="E141" si="41">+E142+E143</f>
        <v>25960.739999999998</v>
      </c>
      <c r="F141" s="58">
        <f t="shared" si="27"/>
        <v>107.14296326867519</v>
      </c>
      <c r="G141" s="44"/>
    </row>
    <row r="142" spans="1:7" s="10" customFormat="1" ht="69.599999999999994" customHeight="1" x14ac:dyDescent="0.2">
      <c r="A142" s="12" t="s">
        <v>189</v>
      </c>
      <c r="B142" s="15" t="s">
        <v>190</v>
      </c>
      <c r="C142" s="69" t="s">
        <v>191</v>
      </c>
      <c r="D142" s="57">
        <v>13300</v>
      </c>
      <c r="E142" s="57">
        <v>16614.669999999998</v>
      </c>
      <c r="F142" s="58">
        <f t="shared" ref="F142:F205" si="42">E142/D142*100</f>
        <v>124.92233082706765</v>
      </c>
      <c r="G142" s="44"/>
    </row>
    <row r="143" spans="1:7" s="10" customFormat="1" ht="69.599999999999994" customHeight="1" x14ac:dyDescent="0.2">
      <c r="A143" s="12" t="s">
        <v>189</v>
      </c>
      <c r="B143" s="15" t="s">
        <v>192</v>
      </c>
      <c r="C143" s="69" t="s">
        <v>191</v>
      </c>
      <c r="D143" s="57">
        <v>10930</v>
      </c>
      <c r="E143" s="57">
        <v>9346.07</v>
      </c>
      <c r="F143" s="58">
        <f t="shared" si="42"/>
        <v>85.508417200365955</v>
      </c>
      <c r="G143" s="44"/>
    </row>
    <row r="144" spans="1:7" s="10" customFormat="1" ht="70.150000000000006" customHeight="1" x14ac:dyDescent="0.2">
      <c r="A144" s="12" t="s">
        <v>193</v>
      </c>
      <c r="B144" s="15" t="s">
        <v>5</v>
      </c>
      <c r="C144" s="69" t="s">
        <v>194</v>
      </c>
      <c r="D144" s="57">
        <f t="shared" ref="D144:E144" si="43">+D145+D146</f>
        <v>334670</v>
      </c>
      <c r="E144" s="57">
        <f t="shared" si="43"/>
        <v>357772.01</v>
      </c>
      <c r="F144" s="58">
        <f t="shared" si="42"/>
        <v>106.90292228165059</v>
      </c>
      <c r="G144" s="44"/>
    </row>
    <row r="145" spans="1:7" s="10" customFormat="1" ht="84" customHeight="1" x14ac:dyDescent="0.2">
      <c r="A145" s="12" t="s">
        <v>195</v>
      </c>
      <c r="B145" s="15" t="s">
        <v>190</v>
      </c>
      <c r="C145" s="69" t="s">
        <v>196</v>
      </c>
      <c r="D145" s="57">
        <v>15800</v>
      </c>
      <c r="E145" s="57">
        <v>11442.14</v>
      </c>
      <c r="F145" s="58">
        <f t="shared" si="42"/>
        <v>72.418607594936702</v>
      </c>
      <c r="G145" s="44"/>
    </row>
    <row r="146" spans="1:7" s="10" customFormat="1" ht="84.6" customHeight="1" x14ac:dyDescent="0.2">
      <c r="A146" s="12" t="s">
        <v>195</v>
      </c>
      <c r="B146" s="15" t="s">
        <v>192</v>
      </c>
      <c r="C146" s="69" t="s">
        <v>196</v>
      </c>
      <c r="D146" s="57">
        <v>318870</v>
      </c>
      <c r="E146" s="57">
        <v>346329.87</v>
      </c>
      <c r="F146" s="58">
        <f t="shared" si="42"/>
        <v>108.6116191551416</v>
      </c>
      <c r="G146" s="44"/>
    </row>
    <row r="147" spans="1:7" s="10" customFormat="1" ht="40.9" customHeight="1" x14ac:dyDescent="0.2">
      <c r="A147" s="12" t="s">
        <v>197</v>
      </c>
      <c r="B147" s="15" t="s">
        <v>5</v>
      </c>
      <c r="C147" s="69" t="s">
        <v>198</v>
      </c>
      <c r="D147" s="57">
        <f t="shared" ref="D147" si="44">+D149+D148</f>
        <v>19140</v>
      </c>
      <c r="E147" s="57">
        <f t="shared" ref="E147" si="45">+E149+E148</f>
        <v>14000.3</v>
      </c>
      <c r="F147" s="58">
        <f t="shared" si="42"/>
        <v>73.146812957157778</v>
      </c>
      <c r="G147" s="44"/>
    </row>
    <row r="148" spans="1:7" s="10" customFormat="1" ht="70.150000000000006" customHeight="1" x14ac:dyDescent="0.2">
      <c r="A148" s="12" t="s">
        <v>199</v>
      </c>
      <c r="B148" s="15" t="s">
        <v>190</v>
      </c>
      <c r="C148" s="69" t="s">
        <v>200</v>
      </c>
      <c r="D148" s="57">
        <v>3100</v>
      </c>
      <c r="E148" s="57">
        <v>686.29</v>
      </c>
      <c r="F148" s="58">
        <f t="shared" si="42"/>
        <v>22.138387096774192</v>
      </c>
      <c r="G148" s="44"/>
    </row>
    <row r="149" spans="1:7" s="10" customFormat="1" ht="69.599999999999994" customHeight="1" x14ac:dyDescent="0.2">
      <c r="A149" s="12" t="s">
        <v>199</v>
      </c>
      <c r="B149" s="15" t="s">
        <v>192</v>
      </c>
      <c r="C149" s="69" t="s">
        <v>200</v>
      </c>
      <c r="D149" s="57">
        <v>16040</v>
      </c>
      <c r="E149" s="57">
        <v>13314.01</v>
      </c>
      <c r="F149" s="58">
        <f t="shared" si="42"/>
        <v>83.005049875311727</v>
      </c>
      <c r="G149" s="44"/>
    </row>
    <row r="150" spans="1:7" s="10" customFormat="1" ht="55.15" customHeight="1" x14ac:dyDescent="0.2">
      <c r="A150" s="12" t="s">
        <v>201</v>
      </c>
      <c r="B150" s="15" t="s">
        <v>5</v>
      </c>
      <c r="C150" s="69" t="s">
        <v>202</v>
      </c>
      <c r="D150" s="57">
        <f t="shared" ref="D150:E150" si="46">+D151</f>
        <v>1988040</v>
      </c>
      <c r="E150" s="57">
        <f t="shared" si="46"/>
        <v>347420.65</v>
      </c>
      <c r="F150" s="58">
        <f t="shared" si="42"/>
        <v>17.47553620651496</v>
      </c>
      <c r="G150" s="44"/>
    </row>
    <row r="151" spans="1:7" s="10" customFormat="1" ht="69" customHeight="1" x14ac:dyDescent="0.2">
      <c r="A151" s="12" t="s">
        <v>203</v>
      </c>
      <c r="B151" s="15" t="s">
        <v>192</v>
      </c>
      <c r="C151" s="69" t="s">
        <v>204</v>
      </c>
      <c r="D151" s="57">
        <v>1988040</v>
      </c>
      <c r="E151" s="57">
        <v>347420.65</v>
      </c>
      <c r="F151" s="58">
        <f t="shared" si="42"/>
        <v>17.47553620651496</v>
      </c>
      <c r="G151" s="44"/>
    </row>
    <row r="152" spans="1:7" s="10" customFormat="1" ht="57.6" customHeight="1" x14ac:dyDescent="0.2">
      <c r="A152" s="18" t="s">
        <v>403</v>
      </c>
      <c r="B152" s="15" t="s">
        <v>5</v>
      </c>
      <c r="C152" s="69" t="s">
        <v>404</v>
      </c>
      <c r="D152" s="57">
        <f>D153</f>
        <v>9000</v>
      </c>
      <c r="E152" s="57">
        <f t="shared" ref="E152" si="47">E153</f>
        <v>0</v>
      </c>
      <c r="F152" s="58">
        <f t="shared" si="42"/>
        <v>0</v>
      </c>
      <c r="G152" s="44"/>
    </row>
    <row r="153" spans="1:7" s="10" customFormat="1" ht="74.45" customHeight="1" x14ac:dyDescent="0.2">
      <c r="A153" s="18" t="s">
        <v>402</v>
      </c>
      <c r="B153" s="15" t="s">
        <v>192</v>
      </c>
      <c r="C153" s="69" t="s">
        <v>400</v>
      </c>
      <c r="D153" s="57">
        <v>9000</v>
      </c>
      <c r="E153" s="57">
        <v>0</v>
      </c>
      <c r="F153" s="58">
        <f t="shared" si="42"/>
        <v>0</v>
      </c>
      <c r="G153" s="44"/>
    </row>
    <row r="154" spans="1:7" s="10" customFormat="1" ht="45" customHeight="1" x14ac:dyDescent="0.2">
      <c r="A154" s="18" t="s">
        <v>500</v>
      </c>
      <c r="B154" s="15" t="s">
        <v>5</v>
      </c>
      <c r="C154" s="69" t="s">
        <v>340</v>
      </c>
      <c r="D154" s="57">
        <f t="shared" ref="D154:E154" si="48">+D155</f>
        <v>45000</v>
      </c>
      <c r="E154" s="57">
        <f t="shared" si="48"/>
        <v>0</v>
      </c>
      <c r="F154" s="58">
        <f t="shared" si="42"/>
        <v>0</v>
      </c>
      <c r="G154" s="44"/>
    </row>
    <row r="155" spans="1:7" s="10" customFormat="1" ht="66" customHeight="1" x14ac:dyDescent="0.2">
      <c r="A155" s="18" t="s">
        <v>474</v>
      </c>
      <c r="B155" s="15" t="s">
        <v>192</v>
      </c>
      <c r="C155" s="69" t="s">
        <v>340</v>
      </c>
      <c r="D155" s="57">
        <v>45000</v>
      </c>
      <c r="E155" s="57">
        <v>0</v>
      </c>
      <c r="F155" s="58">
        <f t="shared" si="42"/>
        <v>0</v>
      </c>
      <c r="G155" s="44"/>
    </row>
    <row r="156" spans="1:7" s="10" customFormat="1" ht="56.45" customHeight="1" x14ac:dyDescent="0.2">
      <c r="A156" s="12" t="s">
        <v>205</v>
      </c>
      <c r="B156" s="15" t="s">
        <v>5</v>
      </c>
      <c r="C156" s="69" t="s">
        <v>206</v>
      </c>
      <c r="D156" s="57">
        <f t="shared" ref="D156:E156" si="49">+D157</f>
        <v>502420</v>
      </c>
      <c r="E156" s="57">
        <f t="shared" si="49"/>
        <v>656301.26</v>
      </c>
      <c r="F156" s="58">
        <f t="shared" si="42"/>
        <v>130.62801241988774</v>
      </c>
      <c r="G156" s="44"/>
    </row>
    <row r="157" spans="1:7" s="10" customFormat="1" ht="86.45" customHeight="1" x14ac:dyDescent="0.2">
      <c r="A157" s="12" t="s">
        <v>207</v>
      </c>
      <c r="B157" s="15" t="s">
        <v>192</v>
      </c>
      <c r="C157" s="69" t="s">
        <v>208</v>
      </c>
      <c r="D157" s="57">
        <v>502420</v>
      </c>
      <c r="E157" s="57">
        <v>656301.26</v>
      </c>
      <c r="F157" s="58">
        <f t="shared" si="42"/>
        <v>130.62801241988774</v>
      </c>
      <c r="G157" s="44"/>
    </row>
    <row r="158" spans="1:7" s="10" customFormat="1" ht="59.45" customHeight="1" x14ac:dyDescent="0.2">
      <c r="A158" s="12" t="s">
        <v>209</v>
      </c>
      <c r="B158" s="15" t="s">
        <v>5</v>
      </c>
      <c r="C158" s="69" t="s">
        <v>210</v>
      </c>
      <c r="D158" s="57">
        <f>+D159</f>
        <v>109360</v>
      </c>
      <c r="E158" s="57">
        <f>+E159</f>
        <v>21911.07</v>
      </c>
      <c r="F158" s="58">
        <f t="shared" si="42"/>
        <v>20.035726042428674</v>
      </c>
      <c r="G158" s="44"/>
    </row>
    <row r="159" spans="1:7" s="10" customFormat="1" ht="93" customHeight="1" x14ac:dyDescent="0.2">
      <c r="A159" s="12" t="s">
        <v>211</v>
      </c>
      <c r="B159" s="15" t="s">
        <v>192</v>
      </c>
      <c r="C159" s="69" t="s">
        <v>212</v>
      </c>
      <c r="D159" s="57">
        <v>109360</v>
      </c>
      <c r="E159" s="57">
        <v>21911.07</v>
      </c>
      <c r="F159" s="58">
        <f t="shared" si="42"/>
        <v>20.035726042428674</v>
      </c>
      <c r="G159" s="44"/>
    </row>
    <row r="160" spans="1:7" s="10" customFormat="1" ht="57" customHeight="1" x14ac:dyDescent="0.2">
      <c r="A160" s="12" t="s">
        <v>405</v>
      </c>
      <c r="B160" s="15" t="s">
        <v>5</v>
      </c>
      <c r="C160" s="69" t="s">
        <v>408</v>
      </c>
      <c r="D160" s="57">
        <f>D161</f>
        <v>0</v>
      </c>
      <c r="E160" s="57">
        <f t="shared" ref="E160" si="50">E161</f>
        <v>15.5</v>
      </c>
      <c r="F160" s="58">
        <v>0</v>
      </c>
      <c r="G160" s="44"/>
    </row>
    <row r="161" spans="1:7" s="10" customFormat="1" ht="69.599999999999994" customHeight="1" x14ac:dyDescent="0.2">
      <c r="A161" s="12" t="s">
        <v>406</v>
      </c>
      <c r="B161" s="15" t="s">
        <v>192</v>
      </c>
      <c r="C161" s="69" t="s">
        <v>407</v>
      </c>
      <c r="D161" s="57">
        <v>0</v>
      </c>
      <c r="E161" s="57">
        <v>15.5</v>
      </c>
      <c r="F161" s="58">
        <v>0</v>
      </c>
      <c r="G161" s="44"/>
    </row>
    <row r="162" spans="1:7" s="10" customFormat="1" ht="58.15" customHeight="1" x14ac:dyDescent="0.2">
      <c r="A162" s="12" t="s">
        <v>213</v>
      </c>
      <c r="B162" s="15" t="s">
        <v>5</v>
      </c>
      <c r="C162" s="69" t="s">
        <v>214</v>
      </c>
      <c r="D162" s="57">
        <f t="shared" ref="D162:E162" si="51">+D163</f>
        <v>9340</v>
      </c>
      <c r="E162" s="57">
        <f t="shared" si="51"/>
        <v>6901.67</v>
      </c>
      <c r="F162" s="58">
        <f t="shared" si="42"/>
        <v>73.893683083511775</v>
      </c>
      <c r="G162" s="44"/>
    </row>
    <row r="163" spans="1:7" s="10" customFormat="1" ht="72" customHeight="1" x14ac:dyDescent="0.2">
      <c r="A163" s="12" t="s">
        <v>215</v>
      </c>
      <c r="B163" s="15" t="s">
        <v>192</v>
      </c>
      <c r="C163" s="69" t="s">
        <v>216</v>
      </c>
      <c r="D163" s="57">
        <v>9340</v>
      </c>
      <c r="E163" s="57">
        <v>6901.67</v>
      </c>
      <c r="F163" s="58">
        <f t="shared" si="42"/>
        <v>73.893683083511775</v>
      </c>
      <c r="G163" s="44"/>
    </row>
    <row r="164" spans="1:7" s="10" customFormat="1" ht="47.45" customHeight="1" x14ac:dyDescent="0.2">
      <c r="A164" s="12" t="s">
        <v>217</v>
      </c>
      <c r="B164" s="15" t="s">
        <v>5</v>
      </c>
      <c r="C164" s="69" t="s">
        <v>218</v>
      </c>
      <c r="D164" s="57">
        <f t="shared" ref="D164:E164" si="52">+D165+D166</f>
        <v>326480</v>
      </c>
      <c r="E164" s="57">
        <f t="shared" si="52"/>
        <v>631972.44000000006</v>
      </c>
      <c r="F164" s="58">
        <f t="shared" si="42"/>
        <v>193.57156334231809</v>
      </c>
      <c r="G164" s="44"/>
    </row>
    <row r="165" spans="1:7" s="10" customFormat="1" ht="72.599999999999994" customHeight="1" x14ac:dyDescent="0.2">
      <c r="A165" s="12" t="s">
        <v>219</v>
      </c>
      <c r="B165" s="15" t="s">
        <v>190</v>
      </c>
      <c r="C165" s="69" t="s">
        <v>220</v>
      </c>
      <c r="D165" s="57">
        <v>4200</v>
      </c>
      <c r="E165" s="57">
        <v>1257.6400000000001</v>
      </c>
      <c r="F165" s="58">
        <f t="shared" si="42"/>
        <v>29.943809523809527</v>
      </c>
      <c r="G165" s="44"/>
    </row>
    <row r="166" spans="1:7" s="10" customFormat="1" ht="70.900000000000006" customHeight="1" x14ac:dyDescent="0.2">
      <c r="A166" s="12" t="s">
        <v>219</v>
      </c>
      <c r="B166" s="15" t="s">
        <v>192</v>
      </c>
      <c r="C166" s="69" t="s">
        <v>220</v>
      </c>
      <c r="D166" s="57">
        <v>322280</v>
      </c>
      <c r="E166" s="57">
        <v>630714.80000000005</v>
      </c>
      <c r="F166" s="58">
        <f t="shared" si="42"/>
        <v>195.70398411319351</v>
      </c>
      <c r="G166" s="44"/>
    </row>
    <row r="167" spans="1:7" s="10" customFormat="1" ht="57" customHeight="1" x14ac:dyDescent="0.2">
      <c r="A167" s="12" t="s">
        <v>221</v>
      </c>
      <c r="B167" s="15" t="s">
        <v>5</v>
      </c>
      <c r="C167" s="69" t="s">
        <v>222</v>
      </c>
      <c r="D167" s="57">
        <f t="shared" ref="D167:E167" si="53">+D168+D169</f>
        <v>1005440</v>
      </c>
      <c r="E167" s="57">
        <f t="shared" si="53"/>
        <v>1083498.9200000002</v>
      </c>
      <c r="F167" s="58">
        <f t="shared" si="42"/>
        <v>107.76365770210059</v>
      </c>
      <c r="G167" s="44"/>
    </row>
    <row r="168" spans="1:7" s="10" customFormat="1" ht="83.45" customHeight="1" x14ac:dyDescent="0.2">
      <c r="A168" s="12" t="s">
        <v>223</v>
      </c>
      <c r="B168" s="15" t="s">
        <v>190</v>
      </c>
      <c r="C168" s="69" t="s">
        <v>224</v>
      </c>
      <c r="D168" s="57">
        <v>67200</v>
      </c>
      <c r="E168" s="57">
        <v>29203.06</v>
      </c>
      <c r="F168" s="58">
        <f t="shared" si="42"/>
        <v>43.456934523809529</v>
      </c>
      <c r="G168" s="44"/>
    </row>
    <row r="169" spans="1:7" s="10" customFormat="1" ht="76.5" x14ac:dyDescent="0.2">
      <c r="A169" s="12" t="s">
        <v>223</v>
      </c>
      <c r="B169" s="15" t="s">
        <v>192</v>
      </c>
      <c r="C169" s="69" t="s">
        <v>224</v>
      </c>
      <c r="D169" s="57">
        <v>938240</v>
      </c>
      <c r="E169" s="57">
        <v>1054295.8600000001</v>
      </c>
      <c r="F169" s="58">
        <f t="shared" si="42"/>
        <v>112.36952805252389</v>
      </c>
      <c r="G169" s="44"/>
    </row>
    <row r="170" spans="1:7" s="10" customFormat="1" ht="30.6" customHeight="1" x14ac:dyDescent="0.2">
      <c r="A170" s="12" t="s">
        <v>225</v>
      </c>
      <c r="B170" s="74" t="s">
        <v>5</v>
      </c>
      <c r="C170" s="75" t="s">
        <v>226</v>
      </c>
      <c r="D170" s="57">
        <f t="shared" ref="D170:E170" si="54">+D171</f>
        <v>105000</v>
      </c>
      <c r="E170" s="57">
        <f t="shared" si="54"/>
        <v>149622.87</v>
      </c>
      <c r="F170" s="58">
        <f t="shared" si="42"/>
        <v>142.49797142857145</v>
      </c>
      <c r="G170" s="44"/>
    </row>
    <row r="171" spans="1:7" s="10" customFormat="1" ht="45" customHeight="1" x14ac:dyDescent="0.2">
      <c r="A171" s="12" t="s">
        <v>227</v>
      </c>
      <c r="B171" s="74" t="s">
        <v>228</v>
      </c>
      <c r="C171" s="75" t="s">
        <v>229</v>
      </c>
      <c r="D171" s="57">
        <v>105000</v>
      </c>
      <c r="E171" s="57">
        <v>149622.87</v>
      </c>
      <c r="F171" s="58">
        <f t="shared" si="42"/>
        <v>142.49797142857145</v>
      </c>
      <c r="G171" s="44"/>
    </row>
    <row r="172" spans="1:7" s="10" customFormat="1" ht="93" customHeight="1" x14ac:dyDescent="0.2">
      <c r="A172" s="60" t="s">
        <v>230</v>
      </c>
      <c r="B172" s="15" t="s">
        <v>5</v>
      </c>
      <c r="C172" s="59" t="s">
        <v>509</v>
      </c>
      <c r="D172" s="57">
        <f>+D179+D173</f>
        <v>5250982</v>
      </c>
      <c r="E172" s="57">
        <f>+E179+E173</f>
        <v>6507199.7599999998</v>
      </c>
      <c r="F172" s="58">
        <f t="shared" si="42"/>
        <v>123.92348250289184</v>
      </c>
      <c r="G172" s="44"/>
    </row>
    <row r="173" spans="1:7" s="10" customFormat="1" ht="57" customHeight="1" x14ac:dyDescent="0.2">
      <c r="A173" s="12" t="s">
        <v>231</v>
      </c>
      <c r="B173" s="15" t="s">
        <v>5</v>
      </c>
      <c r="C173" s="59" t="s">
        <v>232</v>
      </c>
      <c r="D173" s="57">
        <f>+D174</f>
        <v>3500</v>
      </c>
      <c r="E173" s="57">
        <f>+E174</f>
        <v>10392.68</v>
      </c>
      <c r="F173" s="58" t="s">
        <v>501</v>
      </c>
      <c r="G173" s="44"/>
    </row>
    <row r="174" spans="1:7" s="10" customFormat="1" ht="69.599999999999994" customHeight="1" x14ac:dyDescent="0.2">
      <c r="A174" s="12" t="s">
        <v>233</v>
      </c>
      <c r="B174" s="15" t="s">
        <v>5</v>
      </c>
      <c r="C174" s="59" t="s">
        <v>339</v>
      </c>
      <c r="D174" s="57">
        <f>+D175+D177+D178+D176</f>
        <v>3500</v>
      </c>
      <c r="E174" s="57">
        <f>+E175+E177+E178+E176</f>
        <v>10392.68</v>
      </c>
      <c r="F174" s="58" t="s">
        <v>501</v>
      </c>
      <c r="G174" s="44"/>
    </row>
    <row r="175" spans="1:7" s="10" customFormat="1" ht="68.45" customHeight="1" x14ac:dyDescent="0.2">
      <c r="A175" s="12" t="s">
        <v>233</v>
      </c>
      <c r="B175" s="15" t="s">
        <v>285</v>
      </c>
      <c r="C175" s="59" t="s">
        <v>339</v>
      </c>
      <c r="D175" s="57">
        <v>0</v>
      </c>
      <c r="E175" s="57">
        <v>3726.81</v>
      </c>
      <c r="F175" s="58">
        <v>0</v>
      </c>
      <c r="G175" s="44"/>
    </row>
    <row r="176" spans="1:7" s="10" customFormat="1" ht="71.25" customHeight="1" x14ac:dyDescent="0.2">
      <c r="A176" s="12" t="s">
        <v>233</v>
      </c>
      <c r="B176" s="15" t="s">
        <v>85</v>
      </c>
      <c r="C176" s="59" t="s">
        <v>339</v>
      </c>
      <c r="D176" s="57">
        <v>0</v>
      </c>
      <c r="E176" s="57">
        <v>1433.44</v>
      </c>
      <c r="F176" s="58">
        <v>0</v>
      </c>
      <c r="G176" s="44"/>
    </row>
    <row r="177" spans="1:7" s="10" customFormat="1" ht="70.900000000000006" customHeight="1" x14ac:dyDescent="0.2">
      <c r="A177" s="12" t="s">
        <v>233</v>
      </c>
      <c r="B177" s="15" t="s">
        <v>228</v>
      </c>
      <c r="C177" s="59" t="s">
        <v>339</v>
      </c>
      <c r="D177" s="57">
        <v>0</v>
      </c>
      <c r="E177" s="57">
        <v>766.48</v>
      </c>
      <c r="F177" s="58">
        <v>0</v>
      </c>
      <c r="G177" s="44"/>
    </row>
    <row r="178" spans="1:7" s="10" customFormat="1" ht="72.599999999999994" customHeight="1" x14ac:dyDescent="0.2">
      <c r="A178" s="12" t="s">
        <v>233</v>
      </c>
      <c r="B178" s="15" t="s">
        <v>90</v>
      </c>
      <c r="C178" s="69" t="s">
        <v>234</v>
      </c>
      <c r="D178" s="57">
        <v>3500</v>
      </c>
      <c r="E178" s="57">
        <v>4465.95</v>
      </c>
      <c r="F178" s="58">
        <f t="shared" si="42"/>
        <v>127.59857142857143</v>
      </c>
      <c r="G178" s="44"/>
    </row>
    <row r="179" spans="1:7" s="10" customFormat="1" ht="70.900000000000006" customHeight="1" x14ac:dyDescent="0.2">
      <c r="A179" s="12" t="s">
        <v>235</v>
      </c>
      <c r="B179" s="15" t="s">
        <v>5</v>
      </c>
      <c r="C179" s="16" t="s">
        <v>236</v>
      </c>
      <c r="D179" s="57">
        <f>+D180</f>
        <v>5247482</v>
      </c>
      <c r="E179" s="57">
        <f>+E180</f>
        <v>6496807.0800000001</v>
      </c>
      <c r="F179" s="58">
        <f t="shared" si="42"/>
        <v>123.80808700248996</v>
      </c>
      <c r="G179" s="44"/>
    </row>
    <row r="180" spans="1:7" s="10" customFormat="1" ht="58.15" customHeight="1" x14ac:dyDescent="0.2">
      <c r="A180" s="12" t="s">
        <v>241</v>
      </c>
      <c r="B180" s="15" t="s">
        <v>5</v>
      </c>
      <c r="C180" s="16" t="s">
        <v>242</v>
      </c>
      <c r="D180" s="57">
        <f>+D181+D182+D183+D185+D184</f>
        <v>5247482</v>
      </c>
      <c r="E180" s="57">
        <f>+E181+E182+E183+E185+E184</f>
        <v>6496807.0800000001</v>
      </c>
      <c r="F180" s="58">
        <f t="shared" si="42"/>
        <v>123.80808700248996</v>
      </c>
      <c r="G180" s="44"/>
    </row>
    <row r="181" spans="1:7" s="10" customFormat="1" ht="58.15" customHeight="1" x14ac:dyDescent="0.2">
      <c r="A181" s="12" t="s">
        <v>241</v>
      </c>
      <c r="B181" s="15" t="s">
        <v>85</v>
      </c>
      <c r="C181" s="16" t="s">
        <v>242</v>
      </c>
      <c r="D181" s="57">
        <v>0</v>
      </c>
      <c r="E181" s="57">
        <v>30739.72</v>
      </c>
      <c r="F181" s="58">
        <v>0</v>
      </c>
      <c r="G181" s="44"/>
    </row>
    <row r="182" spans="1:7" s="10" customFormat="1" ht="70.900000000000006" customHeight="1" x14ac:dyDescent="0.2">
      <c r="A182" s="12" t="s">
        <v>237</v>
      </c>
      <c r="B182" s="15" t="s">
        <v>85</v>
      </c>
      <c r="C182" s="16" t="s">
        <v>238</v>
      </c>
      <c r="D182" s="57">
        <v>369668</v>
      </c>
      <c r="E182" s="57">
        <v>353276.48</v>
      </c>
      <c r="F182" s="58">
        <f t="shared" si="42"/>
        <v>95.565880736228181</v>
      </c>
      <c r="G182" s="44"/>
    </row>
    <row r="183" spans="1:7" s="10" customFormat="1" ht="70.150000000000006" customHeight="1" x14ac:dyDescent="0.2">
      <c r="A183" s="12" t="s">
        <v>239</v>
      </c>
      <c r="B183" s="15" t="s">
        <v>85</v>
      </c>
      <c r="C183" s="16" t="s">
        <v>240</v>
      </c>
      <c r="D183" s="57">
        <v>4867814</v>
      </c>
      <c r="E183" s="57">
        <v>6076111.29</v>
      </c>
      <c r="F183" s="58">
        <f t="shared" si="42"/>
        <v>124.82217459418131</v>
      </c>
      <c r="G183" s="44"/>
    </row>
    <row r="184" spans="1:7" s="46" customFormat="1" ht="59.25" customHeight="1" x14ac:dyDescent="0.2">
      <c r="A184" s="12" t="s">
        <v>241</v>
      </c>
      <c r="B184" s="15" t="s">
        <v>228</v>
      </c>
      <c r="C184" s="16" t="s">
        <v>242</v>
      </c>
      <c r="D184" s="57">
        <v>0</v>
      </c>
      <c r="E184" s="57">
        <v>1000</v>
      </c>
      <c r="F184" s="58">
        <v>0</v>
      </c>
      <c r="G184" s="45"/>
    </row>
    <row r="185" spans="1:7" s="10" customFormat="1" ht="57" customHeight="1" x14ac:dyDescent="0.2">
      <c r="A185" s="12" t="s">
        <v>241</v>
      </c>
      <c r="B185" s="15" t="s">
        <v>90</v>
      </c>
      <c r="C185" s="16" t="s">
        <v>242</v>
      </c>
      <c r="D185" s="57">
        <v>10000</v>
      </c>
      <c r="E185" s="57">
        <v>35679.589999999997</v>
      </c>
      <c r="F185" s="58" t="s">
        <v>501</v>
      </c>
      <c r="G185" s="44"/>
    </row>
    <row r="186" spans="1:7" s="10" customFormat="1" ht="18" customHeight="1" x14ac:dyDescent="0.2">
      <c r="A186" s="18" t="s">
        <v>243</v>
      </c>
      <c r="B186" s="15" t="s">
        <v>5</v>
      </c>
      <c r="C186" s="70" t="s">
        <v>244</v>
      </c>
      <c r="D186" s="57">
        <f>D187+D196+D192</f>
        <v>605000</v>
      </c>
      <c r="E186" s="57">
        <f>E187+E196+E192</f>
        <v>225211.96999999997</v>
      </c>
      <c r="F186" s="58">
        <f t="shared" si="42"/>
        <v>37.225119008264457</v>
      </c>
      <c r="G186" s="44"/>
    </row>
    <row r="187" spans="1:7" s="10" customFormat="1" ht="71.45" customHeight="1" x14ac:dyDescent="0.2">
      <c r="A187" s="35" t="s">
        <v>385</v>
      </c>
      <c r="B187" s="15" t="s">
        <v>5</v>
      </c>
      <c r="C187" s="70" t="s">
        <v>386</v>
      </c>
      <c r="D187" s="57">
        <f>+D190+D188</f>
        <v>0</v>
      </c>
      <c r="E187" s="57">
        <f>+E190+E188</f>
        <v>104150.18</v>
      </c>
      <c r="F187" s="58">
        <v>0</v>
      </c>
      <c r="G187" s="44"/>
    </row>
    <row r="188" spans="1:7" s="46" customFormat="1" ht="43.5" customHeight="1" x14ac:dyDescent="0.2">
      <c r="A188" s="35" t="s">
        <v>489</v>
      </c>
      <c r="B188" s="15" t="s">
        <v>5</v>
      </c>
      <c r="C188" s="70" t="s">
        <v>491</v>
      </c>
      <c r="D188" s="57">
        <f>D189</f>
        <v>0</v>
      </c>
      <c r="E188" s="57">
        <f t="shared" ref="E188" si="55">E189</f>
        <v>100000</v>
      </c>
      <c r="F188" s="58">
        <v>0</v>
      </c>
      <c r="G188" s="45"/>
    </row>
    <row r="189" spans="1:7" s="46" customFormat="1" ht="44.45" customHeight="1" x14ac:dyDescent="0.2">
      <c r="A189" s="35" t="s">
        <v>489</v>
      </c>
      <c r="B189" s="15" t="s">
        <v>228</v>
      </c>
      <c r="C189" s="70" t="s">
        <v>490</v>
      </c>
      <c r="D189" s="57">
        <v>0</v>
      </c>
      <c r="E189" s="57">
        <v>100000</v>
      </c>
      <c r="F189" s="58">
        <v>0</v>
      </c>
      <c r="G189" s="45"/>
    </row>
    <row r="190" spans="1:7" s="10" customFormat="1" ht="57" customHeight="1" x14ac:dyDescent="0.2">
      <c r="A190" s="35" t="s">
        <v>435</v>
      </c>
      <c r="B190" s="15" t="s">
        <v>5</v>
      </c>
      <c r="C190" s="70" t="s">
        <v>473</v>
      </c>
      <c r="D190" s="57">
        <f>+D191</f>
        <v>0</v>
      </c>
      <c r="E190" s="57">
        <f>+E191</f>
        <v>4150.18</v>
      </c>
      <c r="F190" s="58">
        <v>0</v>
      </c>
      <c r="G190" s="44"/>
    </row>
    <row r="191" spans="1:7" s="10" customFormat="1" ht="56.25" customHeight="1" x14ac:dyDescent="0.2">
      <c r="A191" s="35" t="s">
        <v>435</v>
      </c>
      <c r="B191" s="15" t="s">
        <v>90</v>
      </c>
      <c r="C191" s="70" t="s">
        <v>436</v>
      </c>
      <c r="D191" s="57">
        <v>0</v>
      </c>
      <c r="E191" s="57">
        <v>4150.18</v>
      </c>
      <c r="F191" s="58">
        <v>0</v>
      </c>
      <c r="G191" s="44"/>
    </row>
    <row r="192" spans="1:7" s="10" customFormat="1" ht="28.9" customHeight="1" x14ac:dyDescent="0.2">
      <c r="A192" s="18" t="s">
        <v>409</v>
      </c>
      <c r="B192" s="15" t="s">
        <v>5</v>
      </c>
      <c r="C192" s="70" t="s">
        <v>432</v>
      </c>
      <c r="D192" s="57">
        <f>+D193</f>
        <v>0</v>
      </c>
      <c r="E192" s="57">
        <f>+E193</f>
        <v>120177.84</v>
      </c>
      <c r="F192" s="58">
        <v>0</v>
      </c>
      <c r="G192" s="44"/>
    </row>
    <row r="193" spans="1:7" s="10" customFormat="1" ht="123" customHeight="1" x14ac:dyDescent="0.2">
      <c r="A193" s="18" t="s">
        <v>410</v>
      </c>
      <c r="B193" s="15" t="s">
        <v>5</v>
      </c>
      <c r="C193" s="70" t="s">
        <v>411</v>
      </c>
      <c r="D193" s="57">
        <f>+D194+D195</f>
        <v>0</v>
      </c>
      <c r="E193" s="57">
        <f>+E194+E195</f>
        <v>120177.84</v>
      </c>
      <c r="F193" s="58">
        <v>0</v>
      </c>
      <c r="G193" s="44"/>
    </row>
    <row r="194" spans="1:7" s="10" customFormat="1" ht="126" customHeight="1" x14ac:dyDescent="0.2">
      <c r="A194" s="18" t="s">
        <v>410</v>
      </c>
      <c r="B194" s="15" t="s">
        <v>85</v>
      </c>
      <c r="C194" s="70" t="s">
        <v>411</v>
      </c>
      <c r="D194" s="57">
        <v>0</v>
      </c>
      <c r="E194" s="57">
        <v>19000</v>
      </c>
      <c r="F194" s="58">
        <v>0</v>
      </c>
      <c r="G194" s="44"/>
    </row>
    <row r="195" spans="1:7" s="46" customFormat="1" ht="124.9" customHeight="1" x14ac:dyDescent="0.2">
      <c r="A195" s="18" t="s">
        <v>410</v>
      </c>
      <c r="B195" s="15" t="s">
        <v>90</v>
      </c>
      <c r="C195" s="70" t="s">
        <v>411</v>
      </c>
      <c r="D195" s="57">
        <v>0</v>
      </c>
      <c r="E195" s="57">
        <v>101177.84</v>
      </c>
      <c r="F195" s="58">
        <v>0</v>
      </c>
      <c r="G195" s="45"/>
    </row>
    <row r="196" spans="1:7" s="10" customFormat="1" ht="57" customHeight="1" x14ac:dyDescent="0.2">
      <c r="A196" s="35" t="s">
        <v>245</v>
      </c>
      <c r="B196" s="15" t="s">
        <v>5</v>
      </c>
      <c r="C196" s="16" t="s">
        <v>246</v>
      </c>
      <c r="D196" s="57">
        <f>+D197+D202</f>
        <v>605000</v>
      </c>
      <c r="E196" s="57">
        <f>+E197+E203</f>
        <v>883.94999999999891</v>
      </c>
      <c r="F196" s="58">
        <f t="shared" si="42"/>
        <v>0.14610743801652873</v>
      </c>
      <c r="G196" s="44"/>
    </row>
    <row r="197" spans="1:7" s="10" customFormat="1" ht="52.9" customHeight="1" x14ac:dyDescent="0.2">
      <c r="A197" s="12" t="s">
        <v>324</v>
      </c>
      <c r="B197" s="15" t="s">
        <v>5</v>
      </c>
      <c r="C197" s="16" t="s">
        <v>248</v>
      </c>
      <c r="D197" s="57">
        <f>+D198+D200+D201+D199</f>
        <v>600000</v>
      </c>
      <c r="E197" s="57">
        <f>+E198+E200+E201+E199</f>
        <v>-4393.130000000001</v>
      </c>
      <c r="F197" s="58">
        <f t="shared" si="42"/>
        <v>-0.73218833333333355</v>
      </c>
      <c r="G197" s="44"/>
    </row>
    <row r="198" spans="1:7" s="10" customFormat="1" ht="113.45" customHeight="1" x14ac:dyDescent="0.2">
      <c r="A198" s="12" t="s">
        <v>247</v>
      </c>
      <c r="B198" s="15" t="s">
        <v>250</v>
      </c>
      <c r="C198" s="16" t="s">
        <v>249</v>
      </c>
      <c r="D198" s="57">
        <v>600000</v>
      </c>
      <c r="E198" s="57">
        <v>4160.51</v>
      </c>
      <c r="F198" s="58">
        <f t="shared" si="42"/>
        <v>0.69341833333333336</v>
      </c>
      <c r="G198" s="44"/>
    </row>
    <row r="199" spans="1:7" s="46" customFormat="1" ht="109.15" customHeight="1" x14ac:dyDescent="0.2">
      <c r="A199" s="12" t="s">
        <v>247</v>
      </c>
      <c r="B199" s="15" t="s">
        <v>476</v>
      </c>
      <c r="C199" s="16" t="s">
        <v>249</v>
      </c>
      <c r="D199" s="57">
        <v>0</v>
      </c>
      <c r="E199" s="57">
        <v>58.73</v>
      </c>
      <c r="F199" s="58">
        <v>0</v>
      </c>
      <c r="G199" s="45"/>
    </row>
    <row r="200" spans="1:7" s="10" customFormat="1" ht="103.15" customHeight="1" x14ac:dyDescent="0.2">
      <c r="A200" s="12" t="s">
        <v>247</v>
      </c>
      <c r="B200" s="15" t="s">
        <v>228</v>
      </c>
      <c r="C200" s="16" t="s">
        <v>249</v>
      </c>
      <c r="D200" s="57">
        <v>0</v>
      </c>
      <c r="E200" s="57">
        <v>-9612.3700000000008</v>
      </c>
      <c r="F200" s="58">
        <v>0</v>
      </c>
      <c r="G200" s="44"/>
    </row>
    <row r="201" spans="1:7" s="10" customFormat="1" ht="111.6" customHeight="1" x14ac:dyDescent="0.2">
      <c r="A201" s="12" t="s">
        <v>247</v>
      </c>
      <c r="B201" s="15" t="s">
        <v>90</v>
      </c>
      <c r="C201" s="16" t="s">
        <v>249</v>
      </c>
      <c r="D201" s="57">
        <v>0</v>
      </c>
      <c r="E201" s="57">
        <v>1000</v>
      </c>
      <c r="F201" s="58">
        <v>0</v>
      </c>
      <c r="G201" s="44"/>
    </row>
    <row r="202" spans="1:7" s="10" customFormat="1" ht="70.150000000000006" customHeight="1" x14ac:dyDescent="0.2">
      <c r="A202" s="12" t="s">
        <v>449</v>
      </c>
      <c r="B202" s="15" t="s">
        <v>5</v>
      </c>
      <c r="C202" s="16" t="s">
        <v>251</v>
      </c>
      <c r="D202" s="57">
        <f t="shared" ref="D202:E202" si="56">+D203</f>
        <v>5000</v>
      </c>
      <c r="E202" s="57">
        <f t="shared" si="56"/>
        <v>5277.08</v>
      </c>
      <c r="F202" s="58">
        <f t="shared" si="42"/>
        <v>105.54159999999999</v>
      </c>
      <c r="G202" s="44"/>
    </row>
    <row r="203" spans="1:7" s="10" customFormat="1" ht="70.150000000000006" customHeight="1" x14ac:dyDescent="0.2">
      <c r="A203" s="12" t="s">
        <v>449</v>
      </c>
      <c r="B203" s="15" t="s">
        <v>12</v>
      </c>
      <c r="C203" s="16" t="s">
        <v>251</v>
      </c>
      <c r="D203" s="57">
        <v>5000</v>
      </c>
      <c r="E203" s="57">
        <v>5277.08</v>
      </c>
      <c r="F203" s="58">
        <f t="shared" si="42"/>
        <v>105.54159999999999</v>
      </c>
      <c r="G203" s="44"/>
    </row>
    <row r="204" spans="1:7" s="10" customFormat="1" ht="17.45" customHeight="1" x14ac:dyDescent="0.2">
      <c r="A204" s="12" t="s">
        <v>252</v>
      </c>
      <c r="B204" s="74" t="s">
        <v>5</v>
      </c>
      <c r="C204" s="75" t="s">
        <v>253</v>
      </c>
      <c r="D204" s="57">
        <f t="shared" ref="D204:E205" si="57">+D205</f>
        <v>501000</v>
      </c>
      <c r="E204" s="57">
        <f t="shared" si="57"/>
        <v>573590.79</v>
      </c>
      <c r="F204" s="58">
        <f t="shared" si="42"/>
        <v>114.48917964071856</v>
      </c>
      <c r="G204" s="44"/>
    </row>
    <row r="205" spans="1:7" s="10" customFormat="1" ht="29.45" customHeight="1" x14ac:dyDescent="0.2">
      <c r="A205" s="12" t="s">
        <v>254</v>
      </c>
      <c r="B205" s="74" t="s">
        <v>5</v>
      </c>
      <c r="C205" s="75" t="s">
        <v>255</v>
      </c>
      <c r="D205" s="57">
        <f t="shared" si="57"/>
        <v>501000</v>
      </c>
      <c r="E205" s="57">
        <f t="shared" si="57"/>
        <v>573590.79</v>
      </c>
      <c r="F205" s="58">
        <f t="shared" si="42"/>
        <v>114.48917964071856</v>
      </c>
      <c r="G205" s="44"/>
    </row>
    <row r="206" spans="1:7" s="10" customFormat="1" ht="57.6" customHeight="1" x14ac:dyDescent="0.2">
      <c r="A206" s="12" t="s">
        <v>256</v>
      </c>
      <c r="B206" s="74" t="s">
        <v>90</v>
      </c>
      <c r="C206" s="75" t="s">
        <v>257</v>
      </c>
      <c r="D206" s="57">
        <v>501000</v>
      </c>
      <c r="E206" s="57">
        <v>573590.79</v>
      </c>
      <c r="F206" s="58">
        <f t="shared" ref="F206:F269" si="58">E206/D206*100</f>
        <v>114.48917964071856</v>
      </c>
      <c r="G206" s="44"/>
    </row>
    <row r="207" spans="1:7" s="10" customFormat="1" ht="18.600000000000001" customHeight="1" x14ac:dyDescent="0.2">
      <c r="A207" s="12" t="s">
        <v>258</v>
      </c>
      <c r="B207" s="15" t="s">
        <v>5</v>
      </c>
      <c r="C207" s="16" t="s">
        <v>259</v>
      </c>
      <c r="D207" s="57">
        <f>+D212+D208</f>
        <v>390537</v>
      </c>
      <c r="E207" s="57">
        <f>+E212+E208</f>
        <v>428480.58</v>
      </c>
      <c r="F207" s="58">
        <f t="shared" si="58"/>
        <v>109.71574524308836</v>
      </c>
      <c r="G207" s="44"/>
    </row>
    <row r="208" spans="1:7" s="10" customFormat="1" ht="15.6" customHeight="1" x14ac:dyDescent="0.2">
      <c r="A208" s="13" t="s">
        <v>370</v>
      </c>
      <c r="B208" s="15" t="s">
        <v>5</v>
      </c>
      <c r="C208" s="16" t="s">
        <v>372</v>
      </c>
      <c r="D208" s="57">
        <f>+D209</f>
        <v>0</v>
      </c>
      <c r="E208" s="57">
        <f>+E209</f>
        <v>-26233.54</v>
      </c>
      <c r="F208" s="58">
        <v>0</v>
      </c>
      <c r="G208" s="44"/>
    </row>
    <row r="209" spans="1:7" s="10" customFormat="1" ht="27" customHeight="1" x14ac:dyDescent="0.2">
      <c r="A209" s="13" t="s">
        <v>371</v>
      </c>
      <c r="B209" s="15" t="s">
        <v>5</v>
      </c>
      <c r="C209" s="16" t="s">
        <v>341</v>
      </c>
      <c r="D209" s="57">
        <f>+D210+D211</f>
        <v>0</v>
      </c>
      <c r="E209" s="57">
        <f>+E210+E211</f>
        <v>-26233.54</v>
      </c>
      <c r="F209" s="58">
        <v>0</v>
      </c>
      <c r="G209" s="44"/>
    </row>
    <row r="210" spans="1:7" s="10" customFormat="1" ht="28.9" customHeight="1" x14ac:dyDescent="0.2">
      <c r="A210" s="13" t="s">
        <v>371</v>
      </c>
      <c r="B210" s="15" t="s">
        <v>85</v>
      </c>
      <c r="C210" s="16" t="s">
        <v>341</v>
      </c>
      <c r="D210" s="57">
        <v>0</v>
      </c>
      <c r="E210" s="57">
        <v>-4500</v>
      </c>
      <c r="F210" s="58">
        <v>0</v>
      </c>
      <c r="G210" s="44"/>
    </row>
    <row r="211" spans="1:7" s="10" customFormat="1" ht="28.9" customHeight="1" x14ac:dyDescent="0.2">
      <c r="A211" s="13" t="s">
        <v>371</v>
      </c>
      <c r="B211" s="15" t="s">
        <v>90</v>
      </c>
      <c r="C211" s="16" t="s">
        <v>341</v>
      </c>
      <c r="D211" s="57">
        <v>0</v>
      </c>
      <c r="E211" s="57">
        <v>-21733.54</v>
      </c>
      <c r="F211" s="58">
        <v>0</v>
      </c>
      <c r="G211" s="44"/>
    </row>
    <row r="212" spans="1:7" s="10" customFormat="1" ht="16.899999999999999" customHeight="1" x14ac:dyDescent="0.2">
      <c r="A212" s="12" t="s">
        <v>260</v>
      </c>
      <c r="B212" s="15" t="s">
        <v>5</v>
      </c>
      <c r="C212" s="16" t="s">
        <v>261</v>
      </c>
      <c r="D212" s="57">
        <f t="shared" ref="D212:E213" si="59">+D213</f>
        <v>390537</v>
      </c>
      <c r="E212" s="57">
        <f t="shared" si="59"/>
        <v>454714.12</v>
      </c>
      <c r="F212" s="58">
        <f t="shared" si="58"/>
        <v>116.4330447563227</v>
      </c>
      <c r="G212" s="44"/>
    </row>
    <row r="213" spans="1:7" s="10" customFormat="1" ht="22.9" customHeight="1" x14ac:dyDescent="0.2">
      <c r="A213" s="12" t="s">
        <v>262</v>
      </c>
      <c r="B213" s="15" t="s">
        <v>5</v>
      </c>
      <c r="C213" s="16" t="s">
        <v>263</v>
      </c>
      <c r="D213" s="57">
        <f t="shared" si="59"/>
        <v>390537</v>
      </c>
      <c r="E213" s="57">
        <f t="shared" si="59"/>
        <v>454714.12</v>
      </c>
      <c r="F213" s="58">
        <f t="shared" si="58"/>
        <v>116.4330447563227</v>
      </c>
      <c r="G213" s="44"/>
    </row>
    <row r="214" spans="1:7" s="10" customFormat="1" ht="30" customHeight="1" x14ac:dyDescent="0.2">
      <c r="A214" s="13" t="s">
        <v>264</v>
      </c>
      <c r="B214" s="15" t="s">
        <v>85</v>
      </c>
      <c r="C214" s="16" t="s">
        <v>265</v>
      </c>
      <c r="D214" s="57">
        <v>390537</v>
      </c>
      <c r="E214" s="57">
        <v>454714.12</v>
      </c>
      <c r="F214" s="58">
        <f t="shared" si="58"/>
        <v>116.4330447563227</v>
      </c>
      <c r="G214" s="44"/>
    </row>
    <row r="215" spans="1:7" s="10" customFormat="1" ht="22.15" customHeight="1" x14ac:dyDescent="0.2">
      <c r="A215" s="13" t="s">
        <v>266</v>
      </c>
      <c r="B215" s="15" t="s">
        <v>5</v>
      </c>
      <c r="C215" s="16" t="s">
        <v>267</v>
      </c>
      <c r="D215" s="57">
        <f>+D216+D288+D296+D286</f>
        <v>3043677162.02</v>
      </c>
      <c r="E215" s="57">
        <f>+E216+E288+E296+E286</f>
        <v>1868532518.2699997</v>
      </c>
      <c r="F215" s="58">
        <f t="shared" si="58"/>
        <v>61.390627809879447</v>
      </c>
      <c r="G215" s="44"/>
    </row>
    <row r="216" spans="1:7" s="10" customFormat="1" ht="25.5" x14ac:dyDescent="0.2">
      <c r="A216" s="39" t="s">
        <v>268</v>
      </c>
      <c r="B216" s="15" t="s">
        <v>5</v>
      </c>
      <c r="C216" s="16" t="s">
        <v>269</v>
      </c>
      <c r="D216" s="57">
        <f>+D256+D217+D222+D278</f>
        <v>3043498213.9000001</v>
      </c>
      <c r="E216" s="57">
        <f>+E256+E217+E222+E278</f>
        <v>1868273745.9799998</v>
      </c>
      <c r="F216" s="58">
        <f t="shared" si="58"/>
        <v>61.385734923299204</v>
      </c>
      <c r="G216" s="44"/>
    </row>
    <row r="217" spans="1:7" s="10" customFormat="1" ht="16.899999999999999" customHeight="1" x14ac:dyDescent="0.2">
      <c r="A217" s="39" t="s">
        <v>270</v>
      </c>
      <c r="B217" s="15" t="s">
        <v>5</v>
      </c>
      <c r="C217" s="16" t="s">
        <v>271</v>
      </c>
      <c r="D217" s="57">
        <f>+D218+D220</f>
        <v>249565800</v>
      </c>
      <c r="E217" s="57">
        <f>+E218+E220</f>
        <v>191429500</v>
      </c>
      <c r="F217" s="58">
        <f t="shared" si="58"/>
        <v>76.705021280960779</v>
      </c>
      <c r="G217" s="44"/>
    </row>
    <row r="218" spans="1:7" s="10" customFormat="1" ht="17.45" customHeight="1" x14ac:dyDescent="0.2">
      <c r="A218" s="20" t="s">
        <v>272</v>
      </c>
      <c r="B218" s="15" t="s">
        <v>5</v>
      </c>
      <c r="C218" s="59" t="s">
        <v>273</v>
      </c>
      <c r="D218" s="57">
        <f>+D219</f>
        <v>99630000</v>
      </c>
      <c r="E218" s="57">
        <f t="shared" ref="E218" si="60">+E219</f>
        <v>99630000</v>
      </c>
      <c r="F218" s="58">
        <f t="shared" si="58"/>
        <v>100</v>
      </c>
      <c r="G218" s="44"/>
    </row>
    <row r="219" spans="1:7" s="10" customFormat="1" ht="30.6" customHeight="1" x14ac:dyDescent="0.2">
      <c r="A219" s="20" t="s">
        <v>274</v>
      </c>
      <c r="B219" s="15" t="s">
        <v>275</v>
      </c>
      <c r="C219" s="16" t="s">
        <v>276</v>
      </c>
      <c r="D219" s="57">
        <v>99630000</v>
      </c>
      <c r="E219" s="57">
        <v>99630000</v>
      </c>
      <c r="F219" s="58">
        <f t="shared" si="58"/>
        <v>100</v>
      </c>
      <c r="G219" s="44"/>
    </row>
    <row r="220" spans="1:7" s="10" customFormat="1" ht="29.45" customHeight="1" x14ac:dyDescent="0.2">
      <c r="A220" s="62" t="s">
        <v>494</v>
      </c>
      <c r="B220" s="15" t="s">
        <v>5</v>
      </c>
      <c r="C220" s="59" t="s">
        <v>492</v>
      </c>
      <c r="D220" s="57">
        <f>D221</f>
        <v>149935800</v>
      </c>
      <c r="E220" s="57">
        <f>E221</f>
        <v>91799500</v>
      </c>
      <c r="F220" s="58">
        <f t="shared" si="58"/>
        <v>61.225871339600012</v>
      </c>
      <c r="G220" s="44"/>
    </row>
    <row r="221" spans="1:7" s="46" customFormat="1" ht="27" customHeight="1" x14ac:dyDescent="0.2">
      <c r="A221" s="62" t="s">
        <v>495</v>
      </c>
      <c r="B221" s="15" t="s">
        <v>275</v>
      </c>
      <c r="C221" s="16" t="s">
        <v>493</v>
      </c>
      <c r="D221" s="57">
        <v>149935800</v>
      </c>
      <c r="E221" s="57">
        <v>91799500</v>
      </c>
      <c r="F221" s="58">
        <f t="shared" si="58"/>
        <v>61.225871339600012</v>
      </c>
      <c r="G221" s="45"/>
    </row>
    <row r="222" spans="1:7" s="10" customFormat="1" ht="29.45" customHeight="1" x14ac:dyDescent="0.2">
      <c r="A222" s="13" t="s">
        <v>277</v>
      </c>
      <c r="B222" s="15" t="s">
        <v>5</v>
      </c>
      <c r="C222" s="15" t="s">
        <v>278</v>
      </c>
      <c r="D222" s="57">
        <f>+D229+D237+D235+D227+D231+D223+D233+D225</f>
        <v>709666413.89999998</v>
      </c>
      <c r="E222" s="57">
        <f>+E229+E237+E235+E227+E231+E223+E233+E225</f>
        <v>279407391.38999999</v>
      </c>
      <c r="F222" s="58">
        <f t="shared" si="58"/>
        <v>39.371652077277489</v>
      </c>
      <c r="G222" s="44"/>
    </row>
    <row r="223" spans="1:7" s="10" customFormat="1" ht="94.9" customHeight="1" x14ac:dyDescent="0.2">
      <c r="A223" s="13" t="s">
        <v>469</v>
      </c>
      <c r="B223" s="15" t="s">
        <v>5</v>
      </c>
      <c r="C223" s="15" t="s">
        <v>470</v>
      </c>
      <c r="D223" s="57">
        <f t="shared" ref="D223:E227" si="61">+D224</f>
        <v>140690500</v>
      </c>
      <c r="E223" s="57">
        <f t="shared" si="61"/>
        <v>0</v>
      </c>
      <c r="F223" s="58">
        <f t="shared" si="58"/>
        <v>0</v>
      </c>
      <c r="G223" s="44"/>
    </row>
    <row r="224" spans="1:7" s="10" customFormat="1" ht="94.9" customHeight="1" x14ac:dyDescent="0.2">
      <c r="A224" s="13" t="s">
        <v>471</v>
      </c>
      <c r="B224" s="15" t="s">
        <v>90</v>
      </c>
      <c r="C224" s="15" t="s">
        <v>472</v>
      </c>
      <c r="D224" s="57">
        <v>140690500</v>
      </c>
      <c r="E224" s="57">
        <v>0</v>
      </c>
      <c r="F224" s="58">
        <f t="shared" si="58"/>
        <v>0</v>
      </c>
      <c r="G224" s="44"/>
    </row>
    <row r="225" spans="1:7" s="46" customFormat="1" ht="54" customHeight="1" x14ac:dyDescent="0.2">
      <c r="A225" s="62" t="s">
        <v>496</v>
      </c>
      <c r="B225" s="15" t="s">
        <v>5</v>
      </c>
      <c r="C225" s="70" t="s">
        <v>498</v>
      </c>
      <c r="D225" s="57">
        <f>D226</f>
        <v>87913</v>
      </c>
      <c r="E225" s="57">
        <f>E226</f>
        <v>0</v>
      </c>
      <c r="F225" s="58">
        <f t="shared" si="58"/>
        <v>0</v>
      </c>
      <c r="G225" s="45"/>
    </row>
    <row r="226" spans="1:7" s="46" customFormat="1" ht="57" customHeight="1" x14ac:dyDescent="0.2">
      <c r="A226" s="62" t="s">
        <v>497</v>
      </c>
      <c r="B226" s="15" t="s">
        <v>295</v>
      </c>
      <c r="C226" s="70" t="s">
        <v>499</v>
      </c>
      <c r="D226" s="57">
        <v>87913</v>
      </c>
      <c r="E226" s="57">
        <v>0</v>
      </c>
      <c r="F226" s="58">
        <f t="shared" si="58"/>
        <v>0</v>
      </c>
      <c r="G226" s="45"/>
    </row>
    <row r="227" spans="1:7" s="10" customFormat="1" ht="43.9" customHeight="1" x14ac:dyDescent="0.2">
      <c r="A227" s="13" t="s">
        <v>419</v>
      </c>
      <c r="B227" s="15" t="s">
        <v>5</v>
      </c>
      <c r="C227" s="15" t="s">
        <v>279</v>
      </c>
      <c r="D227" s="57">
        <f t="shared" si="61"/>
        <v>62324600</v>
      </c>
      <c r="E227" s="57">
        <f t="shared" si="61"/>
        <v>26934284.82</v>
      </c>
      <c r="F227" s="58">
        <f t="shared" si="58"/>
        <v>43.216137480224504</v>
      </c>
      <c r="G227" s="44"/>
    </row>
    <row r="228" spans="1:7" s="10" customFormat="1" ht="56.45" customHeight="1" x14ac:dyDescent="0.2">
      <c r="A228" s="13" t="s">
        <v>420</v>
      </c>
      <c r="B228" s="15" t="s">
        <v>280</v>
      </c>
      <c r="C228" s="15" t="s">
        <v>281</v>
      </c>
      <c r="D228" s="57">
        <v>62324600</v>
      </c>
      <c r="E228" s="57">
        <v>26934284.82</v>
      </c>
      <c r="F228" s="58">
        <f t="shared" si="58"/>
        <v>43.216137480224504</v>
      </c>
      <c r="G228" s="44"/>
    </row>
    <row r="229" spans="1:7" s="10" customFormat="1" ht="51" x14ac:dyDescent="0.2">
      <c r="A229" s="19" t="s">
        <v>282</v>
      </c>
      <c r="B229" s="74" t="s">
        <v>5</v>
      </c>
      <c r="C229" s="74" t="s">
        <v>283</v>
      </c>
      <c r="D229" s="57">
        <f t="shared" ref="D229:E229" si="62">D230</f>
        <v>3602400</v>
      </c>
      <c r="E229" s="57">
        <f t="shared" si="62"/>
        <v>3602400</v>
      </c>
      <c r="F229" s="58">
        <f t="shared" si="58"/>
        <v>100</v>
      </c>
      <c r="G229" s="44"/>
    </row>
    <row r="230" spans="1:7" s="10" customFormat="1" ht="56.45" customHeight="1" x14ac:dyDescent="0.2">
      <c r="A230" s="19" t="s">
        <v>284</v>
      </c>
      <c r="B230" s="15" t="s">
        <v>285</v>
      </c>
      <c r="C230" s="15" t="s">
        <v>286</v>
      </c>
      <c r="D230" s="57">
        <v>3602400</v>
      </c>
      <c r="E230" s="57">
        <v>3602400</v>
      </c>
      <c r="F230" s="58">
        <f t="shared" si="58"/>
        <v>100</v>
      </c>
      <c r="G230" s="44"/>
    </row>
    <row r="231" spans="1:7" s="10" customFormat="1" ht="28.9" customHeight="1" x14ac:dyDescent="0.2">
      <c r="A231" s="13" t="s">
        <v>374</v>
      </c>
      <c r="B231" s="15" t="s">
        <v>5</v>
      </c>
      <c r="C231" s="15" t="s">
        <v>373</v>
      </c>
      <c r="D231" s="57">
        <f t="shared" ref="D231:E233" si="63">D232</f>
        <v>12954471.890000001</v>
      </c>
      <c r="E231" s="57">
        <f t="shared" si="63"/>
        <v>12954471.890000001</v>
      </c>
      <c r="F231" s="58">
        <f t="shared" si="58"/>
        <v>100</v>
      </c>
      <c r="G231" s="44"/>
    </row>
    <row r="232" spans="1:7" s="10" customFormat="1" ht="27" customHeight="1" x14ac:dyDescent="0.2">
      <c r="A232" s="13" t="s">
        <v>363</v>
      </c>
      <c r="B232" s="15" t="s">
        <v>295</v>
      </c>
      <c r="C232" s="15" t="s">
        <v>362</v>
      </c>
      <c r="D232" s="57">
        <v>12954471.890000001</v>
      </c>
      <c r="E232" s="57">
        <v>12954471.890000001</v>
      </c>
      <c r="F232" s="58">
        <f t="shared" si="58"/>
        <v>100</v>
      </c>
      <c r="G232" s="44"/>
    </row>
    <row r="233" spans="1:7" s="10" customFormat="1" ht="17.45" customHeight="1" x14ac:dyDescent="0.2">
      <c r="A233" s="40" t="s">
        <v>437</v>
      </c>
      <c r="B233" s="15" t="s">
        <v>5</v>
      </c>
      <c r="C233" s="15" t="s">
        <v>433</v>
      </c>
      <c r="D233" s="57">
        <f t="shared" si="63"/>
        <v>15089085.009999998</v>
      </c>
      <c r="E233" s="57">
        <f t="shared" si="63"/>
        <v>5639385.0099999998</v>
      </c>
      <c r="F233" s="58">
        <f t="shared" si="58"/>
        <v>37.373936234454291</v>
      </c>
      <c r="G233" s="44"/>
    </row>
    <row r="234" spans="1:7" s="10" customFormat="1" ht="30.6" customHeight="1" x14ac:dyDescent="0.2">
      <c r="A234" s="40" t="s">
        <v>438</v>
      </c>
      <c r="B234" s="15" t="s">
        <v>285</v>
      </c>
      <c r="C234" s="15" t="s">
        <v>434</v>
      </c>
      <c r="D234" s="57">
        <f>5105385.02+533999.99+13010000-3560300</f>
        <v>15089085.009999998</v>
      </c>
      <c r="E234" s="57">
        <f>5105385.02+533999.99</f>
        <v>5639385.0099999998</v>
      </c>
      <c r="F234" s="58">
        <f t="shared" si="58"/>
        <v>37.373936234454291</v>
      </c>
      <c r="G234" s="44"/>
    </row>
    <row r="235" spans="1:7" s="10" customFormat="1" ht="31.9" customHeight="1" x14ac:dyDescent="0.2">
      <c r="A235" s="21" t="s">
        <v>421</v>
      </c>
      <c r="B235" s="15" t="s">
        <v>5</v>
      </c>
      <c r="C235" s="15" t="s">
        <v>287</v>
      </c>
      <c r="D235" s="57">
        <f t="shared" ref="D235:E235" si="64">+D236</f>
        <v>37375800</v>
      </c>
      <c r="E235" s="57">
        <f t="shared" si="64"/>
        <v>17241943.649999999</v>
      </c>
      <c r="F235" s="58">
        <f t="shared" si="58"/>
        <v>46.131303276451604</v>
      </c>
      <c r="G235" s="44"/>
    </row>
    <row r="236" spans="1:7" s="10" customFormat="1" ht="28.9" customHeight="1" x14ac:dyDescent="0.2">
      <c r="A236" s="19" t="s">
        <v>422</v>
      </c>
      <c r="B236" s="15" t="s">
        <v>90</v>
      </c>
      <c r="C236" s="15" t="s">
        <v>288</v>
      </c>
      <c r="D236" s="57">
        <v>37375800</v>
      </c>
      <c r="E236" s="57">
        <v>17241943.649999999</v>
      </c>
      <c r="F236" s="58">
        <f t="shared" si="58"/>
        <v>46.131303276451604</v>
      </c>
      <c r="G236" s="44"/>
    </row>
    <row r="237" spans="1:7" s="10" customFormat="1" ht="16.149999999999999" customHeight="1" x14ac:dyDescent="0.2">
      <c r="A237" s="13" t="s">
        <v>289</v>
      </c>
      <c r="B237" s="15" t="s">
        <v>5</v>
      </c>
      <c r="C237" s="72" t="s">
        <v>290</v>
      </c>
      <c r="D237" s="57">
        <f t="shared" ref="D237:E237" si="65">+D238</f>
        <v>437541644</v>
      </c>
      <c r="E237" s="57">
        <f t="shared" si="65"/>
        <v>213034906.02000001</v>
      </c>
      <c r="F237" s="58">
        <f t="shared" si="58"/>
        <v>48.689058273959404</v>
      </c>
      <c r="G237" s="44"/>
    </row>
    <row r="238" spans="1:7" s="10" customFormat="1" ht="16.899999999999999" customHeight="1" x14ac:dyDescent="0.2">
      <c r="A238" s="13" t="s">
        <v>291</v>
      </c>
      <c r="B238" s="15" t="s">
        <v>5</v>
      </c>
      <c r="C238" s="72" t="s">
        <v>292</v>
      </c>
      <c r="D238" s="57">
        <f>+D239+D240+D241+D242+D243+D244+D245+D246+D247+D248+D249+D250+D251+D252+D253+D254+D255</f>
        <v>437541644</v>
      </c>
      <c r="E238" s="57">
        <f>+E239+E240+E241+E242+E243+E244+E245+E246+E247+E248+E249+E250+E251+E252+E253+E254+E255</f>
        <v>213034906.02000001</v>
      </c>
      <c r="F238" s="58">
        <f t="shared" si="58"/>
        <v>48.689058273959404</v>
      </c>
      <c r="G238" s="44"/>
    </row>
    <row r="239" spans="1:7" s="10" customFormat="1" ht="47.45" customHeight="1" x14ac:dyDescent="0.2">
      <c r="A239" s="20" t="s">
        <v>439</v>
      </c>
      <c r="B239" s="15" t="s">
        <v>285</v>
      </c>
      <c r="C239" s="72" t="s">
        <v>292</v>
      </c>
      <c r="D239" s="76">
        <v>42150900</v>
      </c>
      <c r="E239" s="76">
        <v>31571756.390000001</v>
      </c>
      <c r="F239" s="58">
        <f t="shared" si="58"/>
        <v>74.90173730572775</v>
      </c>
      <c r="G239" s="44"/>
    </row>
    <row r="240" spans="1:7" s="10" customFormat="1" ht="57" customHeight="1" x14ac:dyDescent="0.2">
      <c r="A240" s="20" t="s">
        <v>440</v>
      </c>
      <c r="B240" s="15" t="s">
        <v>280</v>
      </c>
      <c r="C240" s="72" t="s">
        <v>292</v>
      </c>
      <c r="D240" s="76">
        <v>1152300</v>
      </c>
      <c r="E240" s="76">
        <v>100050</v>
      </c>
      <c r="F240" s="58">
        <f t="shared" si="58"/>
        <v>8.682634730538922</v>
      </c>
      <c r="G240" s="44"/>
    </row>
    <row r="241" spans="1:7" s="10" customFormat="1" ht="70.150000000000006" customHeight="1" x14ac:dyDescent="0.2">
      <c r="A241" s="21" t="s">
        <v>293</v>
      </c>
      <c r="B241" s="15" t="s">
        <v>280</v>
      </c>
      <c r="C241" s="72" t="s">
        <v>292</v>
      </c>
      <c r="D241" s="57">
        <v>2881400</v>
      </c>
      <c r="E241" s="57">
        <v>2881400</v>
      </c>
      <c r="F241" s="58">
        <f t="shared" si="58"/>
        <v>100</v>
      </c>
      <c r="G241" s="44"/>
    </row>
    <row r="242" spans="1:7" s="10" customFormat="1" ht="70.900000000000006" customHeight="1" x14ac:dyDescent="0.2">
      <c r="A242" s="12" t="s">
        <v>423</v>
      </c>
      <c r="B242" s="15" t="s">
        <v>280</v>
      </c>
      <c r="C242" s="72" t="s">
        <v>292</v>
      </c>
      <c r="D242" s="57">
        <v>11683000</v>
      </c>
      <c r="E242" s="57">
        <v>6826367.5199999996</v>
      </c>
      <c r="F242" s="58">
        <f t="shared" si="58"/>
        <v>58.429919712402636</v>
      </c>
      <c r="G242" s="44"/>
    </row>
    <row r="243" spans="1:7" s="10" customFormat="1" ht="55.15" customHeight="1" x14ac:dyDescent="0.2">
      <c r="A243" s="12" t="s">
        <v>424</v>
      </c>
      <c r="B243" s="15" t="s">
        <v>280</v>
      </c>
      <c r="C243" s="72" t="s">
        <v>292</v>
      </c>
      <c r="D243" s="57">
        <v>6803100</v>
      </c>
      <c r="E243" s="57">
        <v>2804379</v>
      </c>
      <c r="F243" s="58">
        <f t="shared" si="58"/>
        <v>41.222075230409665</v>
      </c>
      <c r="G243" s="44"/>
    </row>
    <row r="244" spans="1:7" s="10" customFormat="1" ht="45" customHeight="1" x14ac:dyDescent="0.2">
      <c r="A244" s="12" t="s">
        <v>388</v>
      </c>
      <c r="B244" s="15" t="s">
        <v>280</v>
      </c>
      <c r="C244" s="72" t="s">
        <v>292</v>
      </c>
      <c r="D244" s="57">
        <f>7231300</f>
        <v>7231300</v>
      </c>
      <c r="E244" s="57">
        <v>0</v>
      </c>
      <c r="F244" s="58">
        <f t="shared" si="58"/>
        <v>0</v>
      </c>
      <c r="G244" s="44"/>
    </row>
    <row r="245" spans="1:7" s="10" customFormat="1" ht="84" customHeight="1" x14ac:dyDescent="0.2">
      <c r="A245" s="12" t="s">
        <v>510</v>
      </c>
      <c r="B245" s="15" t="s">
        <v>280</v>
      </c>
      <c r="C245" s="72" t="s">
        <v>292</v>
      </c>
      <c r="D245" s="57">
        <v>6081000</v>
      </c>
      <c r="E245" s="57">
        <v>2400000</v>
      </c>
      <c r="F245" s="58">
        <f t="shared" si="58"/>
        <v>39.467192895905278</v>
      </c>
      <c r="G245" s="44"/>
    </row>
    <row r="246" spans="1:7" s="10" customFormat="1" ht="58.9" customHeight="1" x14ac:dyDescent="0.2">
      <c r="A246" s="12" t="s">
        <v>465</v>
      </c>
      <c r="B246" s="15" t="s">
        <v>280</v>
      </c>
      <c r="C246" s="72" t="s">
        <v>292</v>
      </c>
      <c r="D246" s="77">
        <v>4584900</v>
      </c>
      <c r="E246" s="57">
        <v>3000000</v>
      </c>
      <c r="F246" s="58">
        <f t="shared" si="58"/>
        <v>65.432179545900667</v>
      </c>
      <c r="G246" s="44"/>
    </row>
    <row r="247" spans="1:7" s="10" customFormat="1" ht="99.6" customHeight="1" x14ac:dyDescent="0.2">
      <c r="A247" s="12" t="s">
        <v>466</v>
      </c>
      <c r="B247" s="15" t="s">
        <v>280</v>
      </c>
      <c r="C247" s="72" t="s">
        <v>292</v>
      </c>
      <c r="D247" s="57">
        <v>396700</v>
      </c>
      <c r="E247" s="57">
        <v>396450.76</v>
      </c>
      <c r="F247" s="58">
        <f t="shared" si="58"/>
        <v>99.937171666246542</v>
      </c>
      <c r="G247" s="44"/>
    </row>
    <row r="248" spans="1:7" s="10" customFormat="1" ht="58.15" customHeight="1" x14ac:dyDescent="0.2">
      <c r="A248" s="12" t="s">
        <v>467</v>
      </c>
      <c r="B248" s="15" t="s">
        <v>280</v>
      </c>
      <c r="C248" s="72" t="s">
        <v>292</v>
      </c>
      <c r="D248" s="57">
        <v>8000000</v>
      </c>
      <c r="E248" s="57">
        <v>1365000</v>
      </c>
      <c r="F248" s="58">
        <f t="shared" si="58"/>
        <v>17.0625</v>
      </c>
      <c r="G248" s="44"/>
    </row>
    <row r="249" spans="1:7" s="10" customFormat="1" ht="136.15" customHeight="1" x14ac:dyDescent="0.2">
      <c r="A249" s="41" t="s">
        <v>323</v>
      </c>
      <c r="B249" s="15" t="s">
        <v>275</v>
      </c>
      <c r="C249" s="72" t="s">
        <v>292</v>
      </c>
      <c r="D249" s="57">
        <v>142941100</v>
      </c>
      <c r="E249" s="57">
        <v>107205825</v>
      </c>
      <c r="F249" s="58">
        <f t="shared" si="58"/>
        <v>75</v>
      </c>
      <c r="G249" s="44"/>
    </row>
    <row r="250" spans="1:7" s="10" customFormat="1" ht="55.15" customHeight="1" x14ac:dyDescent="0.2">
      <c r="A250" s="20" t="s">
        <v>294</v>
      </c>
      <c r="B250" s="15" t="s">
        <v>295</v>
      </c>
      <c r="C250" s="72" t="s">
        <v>292</v>
      </c>
      <c r="D250" s="57">
        <f>50186800+6568300</f>
        <v>56755100</v>
      </c>
      <c r="E250" s="57">
        <f>8306363.8+1658051.62</f>
        <v>9964415.4199999999</v>
      </c>
      <c r="F250" s="58">
        <f t="shared" si="58"/>
        <v>17.556863471300378</v>
      </c>
      <c r="G250" s="44"/>
    </row>
    <row r="251" spans="1:7" s="10" customFormat="1" ht="59.45" customHeight="1" x14ac:dyDescent="0.2">
      <c r="A251" s="20" t="s">
        <v>389</v>
      </c>
      <c r="B251" s="15" t="s">
        <v>295</v>
      </c>
      <c r="C251" s="72" t="s">
        <v>292</v>
      </c>
      <c r="D251" s="57">
        <v>346144</v>
      </c>
      <c r="E251" s="57">
        <v>234369.3</v>
      </c>
      <c r="F251" s="58">
        <f t="shared" si="58"/>
        <v>67.708612600536185</v>
      </c>
      <c r="G251" s="44"/>
    </row>
    <row r="252" spans="1:7" s="10" customFormat="1" ht="45" customHeight="1" x14ac:dyDescent="0.2">
      <c r="A252" s="21" t="s">
        <v>425</v>
      </c>
      <c r="B252" s="15" t="s">
        <v>228</v>
      </c>
      <c r="C252" s="72" t="s">
        <v>292</v>
      </c>
      <c r="D252" s="57">
        <v>15000000</v>
      </c>
      <c r="E252" s="57">
        <v>8157434.6100000003</v>
      </c>
      <c r="F252" s="58">
        <f t="shared" si="58"/>
        <v>54.382897400000004</v>
      </c>
      <c r="G252" s="44"/>
    </row>
    <row r="253" spans="1:7" s="10" customFormat="1" ht="85.15" customHeight="1" x14ac:dyDescent="0.2">
      <c r="A253" s="42" t="s">
        <v>468</v>
      </c>
      <c r="B253" s="15" t="s">
        <v>90</v>
      </c>
      <c r="C253" s="72" t="s">
        <v>292</v>
      </c>
      <c r="D253" s="76">
        <v>3512200</v>
      </c>
      <c r="E253" s="57">
        <v>0</v>
      </c>
      <c r="F253" s="58">
        <f t="shared" si="58"/>
        <v>0</v>
      </c>
      <c r="G253" s="44"/>
    </row>
    <row r="254" spans="1:7" s="10" customFormat="1" ht="42.6" customHeight="1" x14ac:dyDescent="0.2">
      <c r="A254" s="21" t="s">
        <v>296</v>
      </c>
      <c r="B254" s="15" t="s">
        <v>90</v>
      </c>
      <c r="C254" s="72" t="s">
        <v>292</v>
      </c>
      <c r="D254" s="57">
        <v>1268600</v>
      </c>
      <c r="E254" s="57">
        <v>1268600</v>
      </c>
      <c r="F254" s="58">
        <f t="shared" si="58"/>
        <v>100</v>
      </c>
      <c r="G254" s="44"/>
    </row>
    <row r="255" spans="1:7" s="10" customFormat="1" ht="43.9" customHeight="1" x14ac:dyDescent="0.2">
      <c r="A255" s="21" t="s">
        <v>399</v>
      </c>
      <c r="B255" s="15" t="s">
        <v>90</v>
      </c>
      <c r="C255" s="72" t="s">
        <v>292</v>
      </c>
      <c r="D255" s="57">
        <f>31306300+14781400+80666200</f>
        <v>126753900</v>
      </c>
      <c r="E255" s="57">
        <v>34858858.020000003</v>
      </c>
      <c r="F255" s="58">
        <f t="shared" si="58"/>
        <v>27.501211418346895</v>
      </c>
      <c r="G255" s="44"/>
    </row>
    <row r="256" spans="1:7" s="10" customFormat="1" ht="17.45" customHeight="1" x14ac:dyDescent="0.2">
      <c r="A256" s="13" t="s">
        <v>297</v>
      </c>
      <c r="B256" s="15" t="s">
        <v>5</v>
      </c>
      <c r="C256" s="16" t="s">
        <v>298</v>
      </c>
      <c r="D256" s="57">
        <f>+D257+D259+D274+D272</f>
        <v>1907679100</v>
      </c>
      <c r="E256" s="57">
        <f>+E257+E259+E274+E272</f>
        <v>1323901678.79</v>
      </c>
      <c r="F256" s="58">
        <f t="shared" si="58"/>
        <v>69.398552345098281</v>
      </c>
      <c r="G256" s="44"/>
    </row>
    <row r="257" spans="1:7" s="22" customFormat="1" ht="45" customHeight="1" x14ac:dyDescent="0.25">
      <c r="A257" s="13" t="s">
        <v>299</v>
      </c>
      <c r="B257" s="15" t="s">
        <v>5</v>
      </c>
      <c r="C257" s="16" t="s">
        <v>300</v>
      </c>
      <c r="D257" s="57">
        <f t="shared" ref="D257:E257" si="66">+D258</f>
        <v>55876800</v>
      </c>
      <c r="E257" s="57">
        <f t="shared" si="66"/>
        <v>41756015.289999999</v>
      </c>
      <c r="F257" s="58">
        <f t="shared" si="58"/>
        <v>74.728716193482796</v>
      </c>
      <c r="G257" s="44"/>
    </row>
    <row r="258" spans="1:7" s="22" customFormat="1" ht="42" customHeight="1" x14ac:dyDescent="0.25">
      <c r="A258" s="12" t="s">
        <v>325</v>
      </c>
      <c r="B258" s="15" t="s">
        <v>90</v>
      </c>
      <c r="C258" s="16" t="s">
        <v>301</v>
      </c>
      <c r="D258" s="76">
        <v>55876800</v>
      </c>
      <c r="E258" s="76">
        <v>41756015.289999999</v>
      </c>
      <c r="F258" s="58">
        <f t="shared" si="58"/>
        <v>74.728716193482796</v>
      </c>
      <c r="G258" s="44"/>
    </row>
    <row r="259" spans="1:7" s="10" customFormat="1" ht="27.6" customHeight="1" x14ac:dyDescent="0.2">
      <c r="A259" s="13" t="s">
        <v>302</v>
      </c>
      <c r="B259" s="15" t="s">
        <v>5</v>
      </c>
      <c r="C259" s="15" t="s">
        <v>303</v>
      </c>
      <c r="D259" s="57">
        <f t="shared" ref="D259:E259" si="67">+D260</f>
        <v>28229300</v>
      </c>
      <c r="E259" s="57">
        <f t="shared" si="67"/>
        <v>16275263.499999998</v>
      </c>
      <c r="F259" s="58">
        <f t="shared" si="58"/>
        <v>57.653797649959436</v>
      </c>
      <c r="G259" s="44"/>
    </row>
    <row r="260" spans="1:7" s="22" customFormat="1" ht="33" customHeight="1" x14ac:dyDescent="0.25">
      <c r="A260" s="13" t="s">
        <v>304</v>
      </c>
      <c r="B260" s="15" t="s">
        <v>5</v>
      </c>
      <c r="C260" s="15" t="s">
        <v>305</v>
      </c>
      <c r="D260" s="57">
        <f>SUM(D261:D271)</f>
        <v>28229300</v>
      </c>
      <c r="E260" s="57">
        <f>SUM(E261:E271)</f>
        <v>16275263.499999998</v>
      </c>
      <c r="F260" s="58">
        <f t="shared" si="58"/>
        <v>57.653797649959436</v>
      </c>
      <c r="G260" s="44"/>
    </row>
    <row r="261" spans="1:7" s="10" customFormat="1" ht="42.6" customHeight="1" x14ac:dyDescent="0.2">
      <c r="A261" s="12" t="s">
        <v>306</v>
      </c>
      <c r="B261" s="15" t="s">
        <v>280</v>
      </c>
      <c r="C261" s="15" t="s">
        <v>305</v>
      </c>
      <c r="D261" s="76">
        <v>12137300</v>
      </c>
      <c r="E261" s="76">
        <v>5343544</v>
      </c>
      <c r="F261" s="58">
        <f t="shared" si="58"/>
        <v>44.02580475064471</v>
      </c>
      <c r="G261" s="44"/>
    </row>
    <row r="262" spans="1:7" s="10" customFormat="1" ht="72" customHeight="1" x14ac:dyDescent="0.2">
      <c r="A262" s="12" t="s">
        <v>307</v>
      </c>
      <c r="B262" s="15" t="s">
        <v>280</v>
      </c>
      <c r="C262" s="15" t="s">
        <v>305</v>
      </c>
      <c r="D262" s="76">
        <v>55700</v>
      </c>
      <c r="E262" s="76">
        <v>25921</v>
      </c>
      <c r="F262" s="58">
        <f t="shared" si="58"/>
        <v>46.536804308797123</v>
      </c>
      <c r="G262" s="44"/>
    </row>
    <row r="263" spans="1:7" s="10" customFormat="1" ht="30.6" customHeight="1" x14ac:dyDescent="0.2">
      <c r="A263" s="23" t="s">
        <v>308</v>
      </c>
      <c r="B263" s="15" t="s">
        <v>280</v>
      </c>
      <c r="C263" s="15" t="s">
        <v>305</v>
      </c>
      <c r="D263" s="76">
        <v>3337200</v>
      </c>
      <c r="E263" s="76">
        <v>1455034</v>
      </c>
      <c r="F263" s="58">
        <f t="shared" si="58"/>
        <v>43.600443485556752</v>
      </c>
      <c r="G263" s="44"/>
    </row>
    <row r="264" spans="1:7" s="22" customFormat="1" ht="42.6" customHeight="1" x14ac:dyDescent="0.25">
      <c r="A264" s="12" t="s">
        <v>309</v>
      </c>
      <c r="B264" s="15" t="s">
        <v>228</v>
      </c>
      <c r="C264" s="15" t="s">
        <v>305</v>
      </c>
      <c r="D264" s="57">
        <v>65500</v>
      </c>
      <c r="E264" s="57">
        <v>46650</v>
      </c>
      <c r="F264" s="58">
        <f t="shared" si="58"/>
        <v>71.221374045801525</v>
      </c>
      <c r="G264" s="44"/>
    </row>
    <row r="265" spans="1:7" s="22" customFormat="1" ht="28.9" customHeight="1" x14ac:dyDescent="0.25">
      <c r="A265" s="13" t="s">
        <v>310</v>
      </c>
      <c r="B265" s="15" t="s">
        <v>228</v>
      </c>
      <c r="C265" s="15" t="s">
        <v>305</v>
      </c>
      <c r="D265" s="76">
        <v>185800</v>
      </c>
      <c r="E265" s="76">
        <v>125347</v>
      </c>
      <c r="F265" s="58">
        <f t="shared" si="58"/>
        <v>67.463401506996775</v>
      </c>
      <c r="G265" s="44"/>
    </row>
    <row r="266" spans="1:7" s="22" customFormat="1" ht="55.15" customHeight="1" x14ac:dyDescent="0.25">
      <c r="A266" s="12" t="s">
        <v>426</v>
      </c>
      <c r="B266" s="15" t="s">
        <v>228</v>
      </c>
      <c r="C266" s="15" t="s">
        <v>305</v>
      </c>
      <c r="D266" s="78">
        <v>4124500</v>
      </c>
      <c r="E266" s="78">
        <v>2793340.29</v>
      </c>
      <c r="F266" s="58">
        <f t="shared" si="58"/>
        <v>67.725549521154079</v>
      </c>
      <c r="G266" s="44"/>
    </row>
    <row r="267" spans="1:7" s="10" customFormat="1" ht="55.9" customHeight="1" x14ac:dyDescent="0.2">
      <c r="A267" s="12" t="s">
        <v>427</v>
      </c>
      <c r="B267" s="15" t="s">
        <v>228</v>
      </c>
      <c r="C267" s="15" t="s">
        <v>305</v>
      </c>
      <c r="D267" s="76">
        <v>3436400</v>
      </c>
      <c r="E267" s="76">
        <v>2644533.0299999998</v>
      </c>
      <c r="F267" s="58">
        <f t="shared" si="58"/>
        <v>76.95649604236992</v>
      </c>
      <c r="G267" s="44"/>
    </row>
    <row r="268" spans="1:7" s="22" customFormat="1" ht="29.45" customHeight="1" x14ac:dyDescent="0.25">
      <c r="A268" s="13" t="s">
        <v>428</v>
      </c>
      <c r="B268" s="15" t="s">
        <v>228</v>
      </c>
      <c r="C268" s="15" t="s">
        <v>305</v>
      </c>
      <c r="D268" s="78">
        <v>1077800</v>
      </c>
      <c r="E268" s="78">
        <v>810485</v>
      </c>
      <c r="F268" s="58">
        <f t="shared" si="58"/>
        <v>75.198088699202088</v>
      </c>
      <c r="G268" s="44"/>
    </row>
    <row r="269" spans="1:7" s="22" customFormat="1" ht="70.900000000000006" customHeight="1" x14ac:dyDescent="0.25">
      <c r="A269" s="13" t="s">
        <v>311</v>
      </c>
      <c r="B269" s="15" t="s">
        <v>228</v>
      </c>
      <c r="C269" s="15" t="s">
        <v>305</v>
      </c>
      <c r="D269" s="77">
        <v>700</v>
      </c>
      <c r="E269" s="77">
        <v>548.86</v>
      </c>
      <c r="F269" s="58">
        <f t="shared" si="58"/>
        <v>78.408571428571435</v>
      </c>
      <c r="G269" s="44"/>
    </row>
    <row r="270" spans="1:7" s="10" customFormat="1" ht="43.15" customHeight="1" x14ac:dyDescent="0.2">
      <c r="A270" s="13" t="s">
        <v>312</v>
      </c>
      <c r="B270" s="15" t="s">
        <v>228</v>
      </c>
      <c r="C270" s="15" t="s">
        <v>305</v>
      </c>
      <c r="D270" s="76">
        <v>2264700</v>
      </c>
      <c r="E270" s="76">
        <v>1684880.32</v>
      </c>
      <c r="F270" s="58">
        <f t="shared" ref="F270:F302" si="68">E270/D270*100</f>
        <v>74.39750607144434</v>
      </c>
      <c r="G270" s="44"/>
    </row>
    <row r="271" spans="1:7" s="10" customFormat="1" ht="55.9" customHeight="1" x14ac:dyDescent="0.2">
      <c r="A271" s="24" t="s">
        <v>450</v>
      </c>
      <c r="B271" s="15" t="s">
        <v>90</v>
      </c>
      <c r="C271" s="15" t="s">
        <v>305</v>
      </c>
      <c r="D271" s="76">
        <v>1543700</v>
      </c>
      <c r="E271" s="76">
        <v>1344980</v>
      </c>
      <c r="F271" s="58">
        <f t="shared" si="68"/>
        <v>87.127032454492451</v>
      </c>
      <c r="G271" s="44"/>
    </row>
    <row r="272" spans="1:7" s="10" customFormat="1" ht="56.45" customHeight="1" x14ac:dyDescent="0.2">
      <c r="A272" s="13" t="s">
        <v>313</v>
      </c>
      <c r="B272" s="15" t="s">
        <v>5</v>
      </c>
      <c r="C272" s="74" t="s">
        <v>314</v>
      </c>
      <c r="D272" s="76">
        <f t="shared" ref="D272:E272" si="69">+D273</f>
        <v>83200</v>
      </c>
      <c r="E272" s="76">
        <f t="shared" si="69"/>
        <v>83200</v>
      </c>
      <c r="F272" s="58">
        <f t="shared" si="68"/>
        <v>100</v>
      </c>
      <c r="G272" s="44"/>
    </row>
    <row r="273" spans="1:17" s="10" customFormat="1" ht="56.45" customHeight="1" x14ac:dyDescent="0.2">
      <c r="A273" s="13" t="s">
        <v>315</v>
      </c>
      <c r="B273" s="15" t="s">
        <v>228</v>
      </c>
      <c r="C273" s="74" t="s">
        <v>316</v>
      </c>
      <c r="D273" s="76">
        <v>83200</v>
      </c>
      <c r="E273" s="76">
        <v>83200</v>
      </c>
      <c r="F273" s="58">
        <f t="shared" si="68"/>
        <v>100</v>
      </c>
      <c r="G273" s="44"/>
    </row>
    <row r="274" spans="1:17" s="10" customFormat="1" ht="16.149999999999999" customHeight="1" x14ac:dyDescent="0.2">
      <c r="A274" s="13" t="s">
        <v>317</v>
      </c>
      <c r="B274" s="15" t="s">
        <v>5</v>
      </c>
      <c r="C274" s="16" t="s">
        <v>318</v>
      </c>
      <c r="D274" s="57">
        <f t="shared" ref="D274:E274" si="70">+D275</f>
        <v>1823489800</v>
      </c>
      <c r="E274" s="57">
        <f t="shared" si="70"/>
        <v>1265787200</v>
      </c>
      <c r="F274" s="58">
        <f t="shared" si="68"/>
        <v>69.415644661132731</v>
      </c>
      <c r="G274" s="44"/>
    </row>
    <row r="275" spans="1:17" s="10" customFormat="1" ht="16.899999999999999" customHeight="1" x14ac:dyDescent="0.2">
      <c r="A275" s="13" t="s">
        <v>319</v>
      </c>
      <c r="B275" s="15" t="s">
        <v>5</v>
      </c>
      <c r="C275" s="16" t="s">
        <v>320</v>
      </c>
      <c r="D275" s="57">
        <f t="shared" ref="D275:E275" si="71">+D276+D277</f>
        <v>1823489800</v>
      </c>
      <c r="E275" s="57">
        <f t="shared" si="71"/>
        <v>1265787200</v>
      </c>
      <c r="F275" s="58">
        <f t="shared" si="68"/>
        <v>69.415644661132731</v>
      </c>
      <c r="G275" s="44"/>
    </row>
    <row r="276" spans="1:17" s="10" customFormat="1" ht="85.15" customHeight="1" x14ac:dyDescent="0.2">
      <c r="A276" s="12" t="s">
        <v>387</v>
      </c>
      <c r="B276" s="15" t="s">
        <v>280</v>
      </c>
      <c r="C276" s="16" t="s">
        <v>321</v>
      </c>
      <c r="D276" s="67">
        <v>865624000</v>
      </c>
      <c r="E276" s="67">
        <v>600693200</v>
      </c>
      <c r="F276" s="58">
        <f t="shared" si="68"/>
        <v>69.39424045544024</v>
      </c>
      <c r="G276" s="44"/>
    </row>
    <row r="277" spans="1:17" s="10" customFormat="1" ht="54" customHeight="1" x14ac:dyDescent="0.2">
      <c r="A277" s="12" t="s">
        <v>429</v>
      </c>
      <c r="B277" s="15" t="s">
        <v>280</v>
      </c>
      <c r="C277" s="16" t="s">
        <v>320</v>
      </c>
      <c r="D277" s="67">
        <v>957865800</v>
      </c>
      <c r="E277" s="67">
        <v>665094000</v>
      </c>
      <c r="F277" s="58">
        <f t="shared" si="68"/>
        <v>69.434987656934823</v>
      </c>
      <c r="G277" s="44"/>
    </row>
    <row r="278" spans="1:17" s="10" customFormat="1" ht="21" customHeight="1" x14ac:dyDescent="0.2">
      <c r="A278" s="13" t="s">
        <v>342</v>
      </c>
      <c r="B278" s="15" t="s">
        <v>5</v>
      </c>
      <c r="C278" s="16" t="s">
        <v>343</v>
      </c>
      <c r="D278" s="67">
        <f>+D281+D279+D283</f>
        <v>176586900</v>
      </c>
      <c r="E278" s="67">
        <f t="shared" ref="E278" si="72">+E281+E279+E283</f>
        <v>73535175.799999997</v>
      </c>
      <c r="F278" s="58">
        <f t="shared" si="68"/>
        <v>41.642486390553316</v>
      </c>
      <c r="G278" s="44"/>
    </row>
    <row r="279" spans="1:17" s="10" customFormat="1" ht="56.45" customHeight="1" x14ac:dyDescent="0.2">
      <c r="A279" s="35" t="s">
        <v>451</v>
      </c>
      <c r="B279" s="15" t="s">
        <v>5</v>
      </c>
      <c r="C279" s="16" t="s">
        <v>344</v>
      </c>
      <c r="D279" s="67">
        <f t="shared" ref="D279:E279" si="73">+D280</f>
        <v>55701000</v>
      </c>
      <c r="E279" s="67">
        <f t="shared" si="73"/>
        <v>37427530</v>
      </c>
      <c r="F279" s="58">
        <f t="shared" si="68"/>
        <v>67.193641047737032</v>
      </c>
      <c r="G279" s="44"/>
      <c r="I279" s="25"/>
      <c r="J279" s="25"/>
      <c r="K279" s="25"/>
      <c r="L279" s="25"/>
      <c r="M279" s="25"/>
      <c r="N279" s="25"/>
      <c r="O279" s="26"/>
      <c r="P279" s="26"/>
      <c r="Q279" s="26"/>
    </row>
    <row r="280" spans="1:17" s="10" customFormat="1" ht="55.9" customHeight="1" x14ac:dyDescent="0.2">
      <c r="A280" s="35" t="s">
        <v>452</v>
      </c>
      <c r="B280" s="15" t="s">
        <v>280</v>
      </c>
      <c r="C280" s="69" t="s">
        <v>345</v>
      </c>
      <c r="D280" s="67">
        <v>55701000</v>
      </c>
      <c r="E280" s="57">
        <v>37427530</v>
      </c>
      <c r="F280" s="58">
        <f t="shared" si="68"/>
        <v>67.193641047737032</v>
      </c>
      <c r="G280" s="44"/>
      <c r="I280" s="25"/>
      <c r="J280" s="25"/>
      <c r="K280" s="25"/>
      <c r="L280" s="25"/>
      <c r="M280" s="25"/>
      <c r="N280" s="25"/>
      <c r="O280" s="26"/>
      <c r="P280" s="26"/>
      <c r="Q280" s="26"/>
    </row>
    <row r="281" spans="1:17" s="10" customFormat="1" ht="58.9" customHeight="1" x14ac:dyDescent="0.2">
      <c r="A281" s="35" t="s">
        <v>442</v>
      </c>
      <c r="B281" s="15" t="s">
        <v>5</v>
      </c>
      <c r="C281" s="16" t="s">
        <v>443</v>
      </c>
      <c r="D281" s="67">
        <f t="shared" ref="D281:E283" si="74">+D282</f>
        <v>94065000</v>
      </c>
      <c r="E281" s="67">
        <f t="shared" si="74"/>
        <v>9286745.8000000007</v>
      </c>
      <c r="F281" s="58">
        <f t="shared" si="68"/>
        <v>9.8726899484399091</v>
      </c>
      <c r="G281" s="44"/>
    </row>
    <row r="282" spans="1:17" s="10" customFormat="1" ht="56.45" customHeight="1" x14ac:dyDescent="0.2">
      <c r="A282" s="35" t="s">
        <v>441</v>
      </c>
      <c r="B282" s="15" t="s">
        <v>90</v>
      </c>
      <c r="C282" s="16" t="s">
        <v>444</v>
      </c>
      <c r="D282" s="67">
        <v>94065000</v>
      </c>
      <c r="E282" s="57">
        <v>9286745.8000000007</v>
      </c>
      <c r="F282" s="58">
        <f t="shared" si="68"/>
        <v>9.8726899484399091</v>
      </c>
      <c r="G282" s="44"/>
    </row>
    <row r="283" spans="1:17" s="10" customFormat="1" ht="17.45" customHeight="1" x14ac:dyDescent="0.2">
      <c r="A283" s="13" t="s">
        <v>390</v>
      </c>
      <c r="B283" s="15" t="s">
        <v>5</v>
      </c>
      <c r="C283" s="16" t="s">
        <v>392</v>
      </c>
      <c r="D283" s="67">
        <f t="shared" ref="D283" si="75">+D284</f>
        <v>26820900</v>
      </c>
      <c r="E283" s="67">
        <f t="shared" si="74"/>
        <v>26820900</v>
      </c>
      <c r="F283" s="58">
        <f t="shared" si="68"/>
        <v>100</v>
      </c>
      <c r="G283" s="44"/>
    </row>
    <row r="284" spans="1:17" s="10" customFormat="1" ht="69.599999999999994" customHeight="1" x14ac:dyDescent="0.2">
      <c r="A284" s="27" t="s">
        <v>391</v>
      </c>
      <c r="B284" s="15" t="s">
        <v>275</v>
      </c>
      <c r="C284" s="16" t="s">
        <v>393</v>
      </c>
      <c r="D284" s="67">
        <v>26820900</v>
      </c>
      <c r="E284" s="57">
        <v>26820900</v>
      </c>
      <c r="F284" s="58">
        <f t="shared" si="68"/>
        <v>100</v>
      </c>
      <c r="G284" s="44"/>
    </row>
    <row r="285" spans="1:17" s="10" customFormat="1" ht="16.149999999999999" customHeight="1" x14ac:dyDescent="0.2">
      <c r="A285" s="21" t="s">
        <v>396</v>
      </c>
      <c r="B285" s="15" t="s">
        <v>5</v>
      </c>
      <c r="C285" s="69" t="s">
        <v>397</v>
      </c>
      <c r="D285" s="67">
        <f>D286</f>
        <v>652800</v>
      </c>
      <c r="E285" s="67">
        <f t="shared" ref="E285" si="76">E286</f>
        <v>732800</v>
      </c>
      <c r="F285" s="58">
        <f t="shared" si="68"/>
        <v>112.25490196078431</v>
      </c>
      <c r="G285" s="44"/>
    </row>
    <row r="286" spans="1:17" s="10" customFormat="1" ht="21" customHeight="1" x14ac:dyDescent="0.2">
      <c r="A286" s="21" t="s">
        <v>394</v>
      </c>
      <c r="B286" s="15" t="s">
        <v>5</v>
      </c>
      <c r="C286" s="69" t="s">
        <v>398</v>
      </c>
      <c r="D286" s="57">
        <f t="shared" ref="D286:E286" si="77">D287</f>
        <v>652800</v>
      </c>
      <c r="E286" s="57">
        <f t="shared" si="77"/>
        <v>732800</v>
      </c>
      <c r="F286" s="58">
        <f t="shared" si="68"/>
        <v>112.25490196078431</v>
      </c>
      <c r="G286" s="44"/>
    </row>
    <row r="287" spans="1:17" s="10" customFormat="1" ht="18.600000000000001" customHeight="1" x14ac:dyDescent="0.2">
      <c r="A287" s="21" t="s">
        <v>394</v>
      </c>
      <c r="B287" s="15" t="s">
        <v>228</v>
      </c>
      <c r="C287" s="72" t="s">
        <v>395</v>
      </c>
      <c r="D287" s="67">
        <v>652800</v>
      </c>
      <c r="E287" s="57">
        <v>732800</v>
      </c>
      <c r="F287" s="58">
        <f t="shared" si="68"/>
        <v>112.25490196078431</v>
      </c>
      <c r="G287" s="44"/>
    </row>
    <row r="288" spans="1:17" s="10" customFormat="1" ht="45" customHeight="1" x14ac:dyDescent="0.2">
      <c r="A288" s="21" t="s">
        <v>346</v>
      </c>
      <c r="B288" s="15" t="s">
        <v>5</v>
      </c>
      <c r="C288" s="79" t="s">
        <v>347</v>
      </c>
      <c r="D288" s="80">
        <f t="shared" ref="D288:E290" si="78">+D289</f>
        <v>157866.99</v>
      </c>
      <c r="E288" s="80">
        <f t="shared" si="78"/>
        <v>194382.6</v>
      </c>
      <c r="F288" s="58">
        <f t="shared" si="68"/>
        <v>123.13061774345606</v>
      </c>
      <c r="G288" s="44"/>
    </row>
    <row r="289" spans="1:7" s="10" customFormat="1" ht="71.45" customHeight="1" x14ac:dyDescent="0.2">
      <c r="A289" s="21" t="s">
        <v>348</v>
      </c>
      <c r="B289" s="15" t="s">
        <v>5</v>
      </c>
      <c r="C289" s="79" t="s">
        <v>349</v>
      </c>
      <c r="D289" s="80">
        <f t="shared" si="78"/>
        <v>157866.99</v>
      </c>
      <c r="E289" s="80">
        <f t="shared" si="78"/>
        <v>194382.6</v>
      </c>
      <c r="F289" s="58">
        <f t="shared" si="68"/>
        <v>123.13061774345606</v>
      </c>
      <c r="G289" s="44"/>
    </row>
    <row r="290" spans="1:7" s="10" customFormat="1" ht="72" customHeight="1" x14ac:dyDescent="0.2">
      <c r="A290" s="21" t="s">
        <v>350</v>
      </c>
      <c r="B290" s="15" t="s">
        <v>5</v>
      </c>
      <c r="C290" s="79" t="s">
        <v>351</v>
      </c>
      <c r="D290" s="80">
        <f t="shared" si="78"/>
        <v>157866.99</v>
      </c>
      <c r="E290" s="80">
        <f t="shared" si="78"/>
        <v>194382.6</v>
      </c>
      <c r="F290" s="58">
        <f t="shared" si="68"/>
        <v>123.13061774345606</v>
      </c>
      <c r="G290" s="44"/>
    </row>
    <row r="291" spans="1:7" s="10" customFormat="1" ht="29.45" customHeight="1" x14ac:dyDescent="0.2">
      <c r="A291" s="21" t="s">
        <v>352</v>
      </c>
      <c r="B291" s="15" t="s">
        <v>5</v>
      </c>
      <c r="C291" s="56" t="s">
        <v>353</v>
      </c>
      <c r="D291" s="80">
        <f>+D294+D295+D292+D293</f>
        <v>157866.99</v>
      </c>
      <c r="E291" s="80">
        <f>+E294+E295+E292+E293</f>
        <v>194382.6</v>
      </c>
      <c r="F291" s="58">
        <f t="shared" si="68"/>
        <v>123.13061774345606</v>
      </c>
      <c r="G291" s="44"/>
    </row>
    <row r="292" spans="1:7" s="10" customFormat="1" ht="28.15" customHeight="1" x14ac:dyDescent="0.2">
      <c r="A292" s="21" t="s">
        <v>445</v>
      </c>
      <c r="B292" s="15" t="s">
        <v>285</v>
      </c>
      <c r="C292" s="79" t="s">
        <v>446</v>
      </c>
      <c r="D292" s="57">
        <v>46373.57</v>
      </c>
      <c r="E292" s="57">
        <v>0</v>
      </c>
      <c r="F292" s="58">
        <f t="shared" si="68"/>
        <v>0</v>
      </c>
      <c r="G292" s="44"/>
    </row>
    <row r="293" spans="1:7" s="46" customFormat="1" ht="32.450000000000003" customHeight="1" x14ac:dyDescent="0.2">
      <c r="A293" s="21" t="s">
        <v>354</v>
      </c>
      <c r="B293" s="15" t="s">
        <v>285</v>
      </c>
      <c r="C293" s="79" t="s">
        <v>355</v>
      </c>
      <c r="D293" s="57">
        <v>0</v>
      </c>
      <c r="E293" s="57">
        <v>46373.57</v>
      </c>
      <c r="F293" s="58">
        <v>0</v>
      </c>
      <c r="G293" s="45"/>
    </row>
    <row r="294" spans="1:7" s="10" customFormat="1" ht="27.6" customHeight="1" x14ac:dyDescent="0.2">
      <c r="A294" s="21" t="s">
        <v>354</v>
      </c>
      <c r="B294" s="15" t="s">
        <v>228</v>
      </c>
      <c r="C294" s="79" t="s">
        <v>355</v>
      </c>
      <c r="D294" s="57">
        <v>60843.38</v>
      </c>
      <c r="E294" s="57">
        <v>91012.36</v>
      </c>
      <c r="F294" s="58">
        <f t="shared" si="68"/>
        <v>149.5846548958983</v>
      </c>
      <c r="G294" s="44"/>
    </row>
    <row r="295" spans="1:7" s="10" customFormat="1" ht="31.9" customHeight="1" x14ac:dyDescent="0.2">
      <c r="A295" s="21" t="s">
        <v>354</v>
      </c>
      <c r="B295" s="15" t="s">
        <v>90</v>
      </c>
      <c r="C295" s="79" t="s">
        <v>355</v>
      </c>
      <c r="D295" s="57">
        <v>50650.04</v>
      </c>
      <c r="E295" s="57">
        <v>56996.67</v>
      </c>
      <c r="F295" s="58">
        <f t="shared" si="68"/>
        <v>112.53035535608657</v>
      </c>
      <c r="G295" s="44"/>
    </row>
    <row r="296" spans="1:7" s="10" customFormat="1" ht="31.15" customHeight="1" x14ac:dyDescent="0.2">
      <c r="A296" s="21" t="s">
        <v>356</v>
      </c>
      <c r="B296" s="15" t="s">
        <v>5</v>
      </c>
      <c r="C296" s="79" t="s">
        <v>357</v>
      </c>
      <c r="D296" s="80">
        <f t="shared" ref="D296:E296" si="79">+D297</f>
        <v>-631718.87</v>
      </c>
      <c r="E296" s="80">
        <f t="shared" si="79"/>
        <v>-668410.31000000006</v>
      </c>
      <c r="F296" s="58">
        <f t="shared" si="68"/>
        <v>105.80819122911431</v>
      </c>
      <c r="G296" s="44"/>
    </row>
    <row r="297" spans="1:7" s="10" customFormat="1" ht="44.45" customHeight="1" x14ac:dyDescent="0.2">
      <c r="A297" s="21" t="s">
        <v>358</v>
      </c>
      <c r="B297" s="15" t="s">
        <v>5</v>
      </c>
      <c r="C297" s="79" t="s">
        <v>359</v>
      </c>
      <c r="D297" s="80">
        <f>+D298+D299+D300+D301</f>
        <v>-631718.87</v>
      </c>
      <c r="E297" s="80">
        <f>+E298+E299+E300+E301</f>
        <v>-668410.31000000006</v>
      </c>
      <c r="F297" s="58">
        <f t="shared" si="68"/>
        <v>105.80819122911431</v>
      </c>
      <c r="G297" s="44"/>
    </row>
    <row r="298" spans="1:7" s="10" customFormat="1" ht="46.15" customHeight="1" x14ac:dyDescent="0.2">
      <c r="A298" s="28" t="s">
        <v>360</v>
      </c>
      <c r="B298" s="15" t="s">
        <v>285</v>
      </c>
      <c r="C298" s="81" t="s">
        <v>361</v>
      </c>
      <c r="D298" s="57">
        <v>-46373.57</v>
      </c>
      <c r="E298" s="57">
        <v>-46373.57</v>
      </c>
      <c r="F298" s="58">
        <f t="shared" si="68"/>
        <v>100</v>
      </c>
      <c r="G298" s="44"/>
    </row>
    <row r="299" spans="1:7" s="10" customFormat="1" ht="44.45" customHeight="1" x14ac:dyDescent="0.2">
      <c r="A299" s="28" t="s">
        <v>360</v>
      </c>
      <c r="B299" s="15" t="s">
        <v>280</v>
      </c>
      <c r="C299" s="81" t="s">
        <v>361</v>
      </c>
      <c r="D299" s="57">
        <v>-5983.01</v>
      </c>
      <c r="E299" s="57">
        <v>-5983.01</v>
      </c>
      <c r="F299" s="58">
        <f t="shared" si="68"/>
        <v>100</v>
      </c>
      <c r="G299" s="44"/>
    </row>
    <row r="300" spans="1:7" s="10" customFormat="1" ht="45" customHeight="1" x14ac:dyDescent="0.2">
      <c r="A300" s="28" t="s">
        <v>360</v>
      </c>
      <c r="B300" s="15" t="s">
        <v>228</v>
      </c>
      <c r="C300" s="81" t="s">
        <v>361</v>
      </c>
      <c r="D300" s="57">
        <v>-528712.25</v>
      </c>
      <c r="E300" s="57">
        <v>-559057.06000000006</v>
      </c>
      <c r="F300" s="58">
        <f t="shared" si="68"/>
        <v>105.73938092033994</v>
      </c>
      <c r="G300" s="44"/>
    </row>
    <row r="301" spans="1:7" s="10" customFormat="1" ht="42" customHeight="1" x14ac:dyDescent="0.2">
      <c r="A301" s="28" t="s">
        <v>360</v>
      </c>
      <c r="B301" s="15" t="s">
        <v>90</v>
      </c>
      <c r="C301" s="81" t="s">
        <v>361</v>
      </c>
      <c r="D301" s="57">
        <v>-50650.04</v>
      </c>
      <c r="E301" s="57">
        <v>-56996.67</v>
      </c>
      <c r="F301" s="58">
        <f t="shared" si="68"/>
        <v>112.53035535608657</v>
      </c>
      <c r="G301" s="44"/>
    </row>
    <row r="302" spans="1:7" s="29" customFormat="1" ht="20.45" customHeight="1" x14ac:dyDescent="0.25">
      <c r="A302" s="13" t="s">
        <v>322</v>
      </c>
      <c r="B302" s="15"/>
      <c r="C302" s="16"/>
      <c r="D302" s="57">
        <f>+D13+D215</f>
        <v>3986897432.0500002</v>
      </c>
      <c r="E302" s="57">
        <f>+E13+E215</f>
        <v>2633448721.8199997</v>
      </c>
      <c r="F302" s="58">
        <f t="shared" si="68"/>
        <v>66.052582658639452</v>
      </c>
      <c r="G302" s="44"/>
    </row>
    <row r="303" spans="1:7" x14ac:dyDescent="0.25">
      <c r="A303" s="30"/>
      <c r="B303" s="30"/>
      <c r="C303" s="30"/>
      <c r="D303" s="50"/>
      <c r="E303" s="50"/>
      <c r="F303" s="30"/>
      <c r="G303" s="30"/>
    </row>
    <row r="304" spans="1:7" x14ac:dyDescent="0.25">
      <c r="A304" s="30"/>
      <c r="B304" s="30"/>
      <c r="C304" s="30"/>
      <c r="D304" s="51"/>
      <c r="E304" s="51"/>
      <c r="F304" s="31"/>
      <c r="G304" s="31"/>
    </row>
    <row r="305" spans="1:7" ht="18.75" x14ac:dyDescent="0.3">
      <c r="A305" s="32"/>
      <c r="B305" s="30"/>
      <c r="C305" s="30"/>
      <c r="D305" s="50"/>
    </row>
    <row r="306" spans="1:7" s="33" customFormat="1" ht="19.899999999999999" customHeight="1" x14ac:dyDescent="0.3">
      <c r="A306" s="33" t="s">
        <v>512</v>
      </c>
      <c r="D306" s="52"/>
      <c r="E306" s="82" t="s">
        <v>513</v>
      </c>
      <c r="F306" s="82"/>
      <c r="G306" s="34"/>
    </row>
  </sheetData>
  <mergeCells count="12">
    <mergeCell ref="E1:F1"/>
    <mergeCell ref="E2:F2"/>
    <mergeCell ref="E5:F5"/>
    <mergeCell ref="E3:F3"/>
    <mergeCell ref="E4:F4"/>
    <mergeCell ref="E306:F306"/>
    <mergeCell ref="E10:E11"/>
    <mergeCell ref="A7:F7"/>
    <mergeCell ref="A10:A11"/>
    <mergeCell ref="B10:C10"/>
    <mergeCell ref="D10:D11"/>
    <mergeCell ref="F10:F11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01.10.2022</vt:lpstr>
      <vt:lpstr>'На 01.10.2022'!Заголовки_для_печати</vt:lpstr>
      <vt:lpstr>'На 01.10.2022'!Область_печати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2022-10-27T02:00:02Z</dcterms:modified>
</cp:coreProperties>
</file>